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 Képviselő-testület\ELŐTERJESZTÉSEK\következő ülés\2019-IV negyedév ktgvetés mód\"/>
    </mc:Choice>
  </mc:AlternateContent>
  <bookViews>
    <workbookView xWindow="0" yWindow="0" windowWidth="25200" windowHeight="11985" activeTab="2"/>
  </bookViews>
  <sheets>
    <sheet name="Óvoda" sheetId="1" r:id="rId1"/>
    <sheet name="Önkormányzat" sheetId="2" r:id="rId2"/>
    <sheet name="Kiadások összesen" sheetId="3" r:id="rId3"/>
    <sheet name="Bevételek összesen" sheetId="4" r:id="rId4"/>
    <sheet name="Beruházások, Felújítások" sheetId="5" state="hidden" r:id="rId5"/>
    <sheet name="Beruházás, felújítás" sheetId="8" r:id="rId6"/>
  </sheets>
  <definedNames>
    <definedName name="_xlnm.Print_Area" localSheetId="1">Önkormányzat!$A$1:$F$151</definedName>
  </definedNames>
  <calcPr calcId="152511"/>
</workbook>
</file>

<file path=xl/calcChain.xml><?xml version="1.0" encoding="utf-8"?>
<calcChain xmlns="http://schemas.openxmlformats.org/spreadsheetml/2006/main">
  <c r="J60" i="4" l="1"/>
  <c r="D13" i="8" l="1"/>
  <c r="C13" i="8"/>
  <c r="F14" i="8" l="1"/>
  <c r="AD29" i="3" l="1"/>
  <c r="AD16" i="3"/>
  <c r="I21" i="3" l="1"/>
  <c r="T16" i="3"/>
  <c r="E13" i="8" l="1"/>
  <c r="F36" i="2" l="1"/>
  <c r="F19" i="2"/>
  <c r="F47" i="2" l="1"/>
  <c r="F50" i="2"/>
  <c r="F39" i="2"/>
  <c r="I59" i="1"/>
  <c r="I49" i="1"/>
  <c r="G4" i="4" l="1"/>
  <c r="H4" i="4"/>
  <c r="G5" i="4"/>
  <c r="H5" i="4"/>
  <c r="G6" i="4"/>
  <c r="H6" i="4"/>
  <c r="G7" i="4"/>
  <c r="H7" i="4"/>
  <c r="G8" i="4"/>
  <c r="H8" i="4"/>
  <c r="G9" i="4"/>
  <c r="H9" i="4"/>
  <c r="G15" i="4"/>
  <c r="H15" i="4"/>
  <c r="G34" i="4"/>
  <c r="H34" i="4"/>
  <c r="G40" i="4"/>
  <c r="H40" i="4"/>
  <c r="G44" i="4"/>
  <c r="H44" i="4"/>
  <c r="G48" i="4"/>
  <c r="H48" i="4"/>
  <c r="G52" i="4"/>
  <c r="H52" i="4"/>
  <c r="G55" i="4"/>
  <c r="H55" i="4"/>
  <c r="G56" i="4"/>
  <c r="G60" i="4"/>
  <c r="H60" i="4"/>
  <c r="G41" i="4" l="1"/>
  <c r="H10" i="4"/>
  <c r="H16" i="4" s="1"/>
  <c r="G10" i="4"/>
  <c r="G16" i="4" s="1"/>
  <c r="G53" i="4" s="1"/>
  <c r="G61" i="4" s="1"/>
  <c r="H41" i="4"/>
  <c r="H53" i="4" s="1"/>
  <c r="H61" i="4" s="1"/>
  <c r="M61" i="4"/>
  <c r="M44" i="4"/>
  <c r="M41" i="4"/>
  <c r="M32" i="4"/>
  <c r="M10" i="4"/>
  <c r="E61" i="4" l="1"/>
  <c r="E32" i="4"/>
  <c r="E9" i="8"/>
  <c r="C9" i="8"/>
  <c r="AC16" i="3" l="1"/>
  <c r="AC23" i="3" s="1"/>
  <c r="S21" i="3"/>
  <c r="S16" i="3"/>
  <c r="S23" i="3" l="1"/>
  <c r="I16" i="3"/>
  <c r="I30" i="3" l="1"/>
  <c r="H21" i="3"/>
  <c r="H16" i="3"/>
  <c r="H23" i="3" s="1"/>
  <c r="H30" i="3" s="1"/>
  <c r="AC30" i="3" s="1"/>
  <c r="G112" i="1" l="1"/>
  <c r="G122" i="1" s="1"/>
  <c r="G127" i="1" s="1"/>
  <c r="G66" i="1"/>
  <c r="G59" i="1"/>
  <c r="G53" i="1"/>
  <c r="G49" i="1"/>
  <c r="G41" i="1"/>
  <c r="G38" i="1"/>
  <c r="G21" i="1"/>
  <c r="G17" i="1"/>
  <c r="G22" i="1" l="1"/>
  <c r="G60" i="1"/>
  <c r="G73" i="1" l="1"/>
  <c r="G77" i="1" s="1"/>
  <c r="D9" i="8"/>
  <c r="D47" i="2" l="1"/>
  <c r="D56" i="2"/>
  <c r="D107" i="2"/>
  <c r="D51" i="4" l="1"/>
  <c r="C51" i="4"/>
  <c r="F25" i="3"/>
  <c r="G25" i="3"/>
  <c r="D73" i="2"/>
  <c r="C73" i="2"/>
  <c r="F24" i="3" s="1"/>
  <c r="D141" i="2"/>
  <c r="C141" i="2"/>
  <c r="C148" i="2" s="1"/>
  <c r="C137" i="2"/>
  <c r="D137" i="2"/>
  <c r="D63" i="2"/>
  <c r="D80" i="2" l="1"/>
  <c r="C80" i="2"/>
  <c r="D148" i="2"/>
  <c r="C54" i="4"/>
  <c r="D47" i="4"/>
  <c r="L47" i="4" s="1"/>
  <c r="C47" i="4"/>
  <c r="K47" i="4" s="1"/>
  <c r="D31" i="4"/>
  <c r="R10" i="3"/>
  <c r="Q10" i="3"/>
  <c r="R8" i="3"/>
  <c r="R19" i="3"/>
  <c r="Q19" i="3"/>
  <c r="R18" i="3"/>
  <c r="Q18" i="3"/>
  <c r="Q8" i="3"/>
  <c r="C133" i="2"/>
  <c r="D133" i="2"/>
  <c r="C116" i="2"/>
  <c r="D39" i="2"/>
  <c r="C39" i="2"/>
  <c r="C19" i="2"/>
  <c r="C36" i="2"/>
  <c r="R21" i="3" l="1"/>
  <c r="K59" i="4"/>
  <c r="C38" i="4"/>
  <c r="D38" i="4"/>
  <c r="C39" i="4"/>
  <c r="C7" i="4"/>
  <c r="C8" i="4"/>
  <c r="C63" i="2"/>
  <c r="G15" i="3"/>
  <c r="G16" i="3" s="1"/>
  <c r="F15" i="3"/>
  <c r="AB9" i="3"/>
  <c r="AA9" i="3"/>
  <c r="AB10" i="3"/>
  <c r="AA10" i="3" l="1"/>
  <c r="H66" i="1" l="1"/>
  <c r="B4" i="5" l="1"/>
  <c r="B16" i="5" s="1"/>
  <c r="E6" i="5" l="1"/>
  <c r="L5" i="4"/>
  <c r="L6" i="4"/>
  <c r="D7" i="4"/>
  <c r="L7" i="4" s="1"/>
  <c r="L8" i="4"/>
  <c r="D9" i="4"/>
  <c r="L9" i="4" s="1"/>
  <c r="L11" i="4"/>
  <c r="L12" i="4"/>
  <c r="L13" i="4"/>
  <c r="L14" i="4"/>
  <c r="L15" i="4"/>
  <c r="L17" i="4"/>
  <c r="L18" i="4"/>
  <c r="L19" i="4"/>
  <c r="L20" i="4"/>
  <c r="D23" i="4"/>
  <c r="L23" i="4" s="1"/>
  <c r="L24" i="4"/>
  <c r="L25" i="4"/>
  <c r="D26" i="4"/>
  <c r="L26" i="4" s="1"/>
  <c r="D27" i="4"/>
  <c r="L27" i="4" s="1"/>
  <c r="L28" i="4"/>
  <c r="D29" i="4"/>
  <c r="L29" i="4" s="1"/>
  <c r="L30" i="4"/>
  <c r="L31" i="4"/>
  <c r="D33" i="4"/>
  <c r="L33" i="4" s="1"/>
  <c r="L34" i="4"/>
  <c r="L35" i="4"/>
  <c r="L37" i="4"/>
  <c r="L38" i="4"/>
  <c r="L39" i="4"/>
  <c r="L40" i="4"/>
  <c r="L42" i="4"/>
  <c r="L43" i="4"/>
  <c r="D45" i="4"/>
  <c r="D46" i="4"/>
  <c r="L46" i="4" s="1"/>
  <c r="D49" i="4"/>
  <c r="D50" i="4"/>
  <c r="L50" i="4" s="1"/>
  <c r="D55" i="4"/>
  <c r="L56" i="4"/>
  <c r="D59" i="4"/>
  <c r="L59" i="4" s="1"/>
  <c r="D60" i="4"/>
  <c r="K5" i="4"/>
  <c r="K6" i="4"/>
  <c r="K7" i="4"/>
  <c r="C9" i="4"/>
  <c r="K11" i="4"/>
  <c r="K12" i="4"/>
  <c r="K13" i="4"/>
  <c r="K14" i="4"/>
  <c r="K15" i="4"/>
  <c r="K17" i="4"/>
  <c r="K18" i="4"/>
  <c r="K19" i="4"/>
  <c r="K20" i="4"/>
  <c r="C23" i="4"/>
  <c r="K23" i="4" s="1"/>
  <c r="K24" i="4"/>
  <c r="K25" i="4"/>
  <c r="C26" i="4"/>
  <c r="K26" i="4" s="1"/>
  <c r="C27" i="4"/>
  <c r="K27" i="4" s="1"/>
  <c r="K28" i="4"/>
  <c r="C29" i="4"/>
  <c r="K29" i="4" s="1"/>
  <c r="C31" i="4"/>
  <c r="K31" i="4" s="1"/>
  <c r="C33" i="4"/>
  <c r="K34" i="4"/>
  <c r="C35" i="4"/>
  <c r="K37" i="4"/>
  <c r="K40" i="4"/>
  <c r="K42" i="4"/>
  <c r="K43" i="4"/>
  <c r="C45" i="4"/>
  <c r="C46" i="4"/>
  <c r="K46" i="4" s="1"/>
  <c r="C49" i="4"/>
  <c r="C50" i="4"/>
  <c r="K50" i="4" s="1"/>
  <c r="C55" i="4"/>
  <c r="C56" i="4"/>
  <c r="C60" i="4"/>
  <c r="K4" i="4"/>
  <c r="AA27" i="3"/>
  <c r="H49" i="1"/>
  <c r="AB8" i="3"/>
  <c r="AB11" i="3"/>
  <c r="AB12" i="3"/>
  <c r="AB13" i="3"/>
  <c r="AB14" i="3"/>
  <c r="AB17" i="3"/>
  <c r="AB18" i="3"/>
  <c r="AB20" i="3"/>
  <c r="AB22" i="3"/>
  <c r="AB25" i="3"/>
  <c r="AB26" i="3"/>
  <c r="AB27" i="3"/>
  <c r="AB28" i="3"/>
  <c r="AA6" i="3"/>
  <c r="AA8" i="3"/>
  <c r="AA12" i="3"/>
  <c r="AA13" i="3"/>
  <c r="AA14" i="3"/>
  <c r="AA17" i="3"/>
  <c r="AA18" i="3"/>
  <c r="AA20" i="3"/>
  <c r="AA22" i="3"/>
  <c r="AA25" i="3"/>
  <c r="AA28" i="3"/>
  <c r="J16" i="3"/>
  <c r="J21" i="3"/>
  <c r="K16" i="3"/>
  <c r="K21" i="3"/>
  <c r="L16" i="3"/>
  <c r="L21" i="3"/>
  <c r="M16" i="3"/>
  <c r="M21" i="3"/>
  <c r="N16" i="3"/>
  <c r="N21" i="3"/>
  <c r="O16" i="3"/>
  <c r="O21" i="3"/>
  <c r="P16" i="3"/>
  <c r="P21" i="3"/>
  <c r="Q21" i="3"/>
  <c r="U30" i="3"/>
  <c r="V30" i="3"/>
  <c r="W30" i="3"/>
  <c r="X30" i="3"/>
  <c r="Y30" i="3"/>
  <c r="Z30" i="3"/>
  <c r="D116" i="2"/>
  <c r="D129" i="2"/>
  <c r="C129" i="2"/>
  <c r="D126" i="2"/>
  <c r="C126" i="2"/>
  <c r="L21" i="4"/>
  <c r="C21" i="4"/>
  <c r="K21" i="4" s="1"/>
  <c r="C96" i="2"/>
  <c r="C102" i="2" s="1"/>
  <c r="D96" i="2"/>
  <c r="D102" i="2" s="1"/>
  <c r="D19" i="2"/>
  <c r="D23" i="2"/>
  <c r="D36" i="2"/>
  <c r="D50" i="2"/>
  <c r="D69" i="2"/>
  <c r="G19" i="3" s="1"/>
  <c r="C23" i="2"/>
  <c r="C24" i="2" s="1"/>
  <c r="C47" i="2"/>
  <c r="C50" i="2"/>
  <c r="C56" i="2"/>
  <c r="AA11" i="3"/>
  <c r="C69" i="2"/>
  <c r="F19" i="3" s="1"/>
  <c r="F21" i="3" s="1"/>
  <c r="H112" i="1"/>
  <c r="H122" i="1" s="1"/>
  <c r="H127" i="1" s="1"/>
  <c r="F112" i="1"/>
  <c r="F122" i="1" s="1"/>
  <c r="F127" i="1" s="1"/>
  <c r="H59" i="1"/>
  <c r="F59" i="1"/>
  <c r="H53" i="1"/>
  <c r="F53" i="1"/>
  <c r="F49" i="1"/>
  <c r="H41" i="1"/>
  <c r="F41" i="1"/>
  <c r="H38" i="1"/>
  <c r="F38" i="1"/>
  <c r="H21" i="1"/>
  <c r="F21" i="1"/>
  <c r="H17" i="1"/>
  <c r="F17" i="1"/>
  <c r="K36" i="4"/>
  <c r="O23" i="3" l="1"/>
  <c r="O30" i="3" s="1"/>
  <c r="C41" i="4"/>
  <c r="K41" i="4" s="1"/>
  <c r="D57" i="2"/>
  <c r="C52" i="4"/>
  <c r="K52" i="4" s="1"/>
  <c r="D52" i="4"/>
  <c r="L52" i="4" s="1"/>
  <c r="K49" i="4"/>
  <c r="L49" i="4"/>
  <c r="K45" i="4"/>
  <c r="C48" i="4"/>
  <c r="K48" i="4" s="1"/>
  <c r="L45" i="4"/>
  <c r="D48" i="4"/>
  <c r="L48" i="4" s="1"/>
  <c r="L22" i="4"/>
  <c r="C44" i="4"/>
  <c r="K44" i="4" s="1"/>
  <c r="K56" i="4"/>
  <c r="C107" i="2"/>
  <c r="C22" i="4" s="1"/>
  <c r="K22" i="4" s="1"/>
  <c r="L23" i="3"/>
  <c r="L30" i="3" s="1"/>
  <c r="P23" i="3"/>
  <c r="P30" i="3" s="1"/>
  <c r="K23" i="3"/>
  <c r="K30" i="3" s="1"/>
  <c r="D44" i="4"/>
  <c r="L44" i="4" s="1"/>
  <c r="K60" i="4"/>
  <c r="L55" i="4"/>
  <c r="L36" i="4"/>
  <c r="K55" i="4"/>
  <c r="L60" i="4"/>
  <c r="C32" i="4"/>
  <c r="K32" i="4" s="1"/>
  <c r="D32" i="4"/>
  <c r="L32" i="4" s="1"/>
  <c r="K33" i="4"/>
  <c r="H60" i="1"/>
  <c r="H22" i="1"/>
  <c r="H73" i="1" s="1"/>
  <c r="M23" i="3"/>
  <c r="M30" i="3" s="1"/>
  <c r="J23" i="3"/>
  <c r="J30" i="3" s="1"/>
  <c r="N23" i="3"/>
  <c r="N30" i="3" s="1"/>
  <c r="D10" i="4"/>
  <c r="L10" i="4" s="1"/>
  <c r="C57" i="2"/>
  <c r="AB6" i="3"/>
  <c r="D24" i="2"/>
  <c r="F60" i="1"/>
  <c r="F22" i="1"/>
  <c r="AA21" i="3"/>
  <c r="AA19" i="3"/>
  <c r="C10" i="4"/>
  <c r="C16" i="4" s="1"/>
  <c r="L4" i="4"/>
  <c r="G21" i="3"/>
  <c r="AB21" i="3" s="1"/>
  <c r="AB19" i="3"/>
  <c r="D41" i="4"/>
  <c r="L41" i="4" s="1"/>
  <c r="D70" i="2" l="1"/>
  <c r="C53" i="4"/>
  <c r="C61" i="4" s="1"/>
  <c r="AA5" i="3"/>
  <c r="F73" i="1"/>
  <c r="F77" i="1" s="1"/>
  <c r="D138" i="2"/>
  <c r="C138" i="2"/>
  <c r="AA7" i="3"/>
  <c r="F16" i="3"/>
  <c r="F23" i="3" s="1"/>
  <c r="F30" i="3" s="1"/>
  <c r="G23" i="3"/>
  <c r="G30" i="3" s="1"/>
  <c r="H77" i="1"/>
  <c r="D16" i="4"/>
  <c r="L16" i="4" s="1"/>
  <c r="C70" i="2"/>
  <c r="K10" i="4"/>
  <c r="K16" i="4"/>
  <c r="Q16" i="3" l="1"/>
  <c r="Q23" i="3" s="1"/>
  <c r="Q30" i="3" s="1"/>
  <c r="AA30" i="3" s="1"/>
  <c r="AB5" i="3"/>
  <c r="K53" i="4"/>
  <c r="K61" i="4"/>
  <c r="AB7" i="3"/>
  <c r="R16" i="3"/>
  <c r="D53" i="4"/>
  <c r="L53" i="4" l="1"/>
  <c r="D61" i="4"/>
  <c r="L61" i="4" s="1"/>
  <c r="AA23" i="3"/>
  <c r="AA16" i="3"/>
  <c r="R23" i="3"/>
  <c r="R30" i="3" s="1"/>
  <c r="AB16" i="3"/>
  <c r="AB30" i="3" l="1"/>
  <c r="AB23" i="3"/>
</calcChain>
</file>

<file path=xl/sharedStrings.xml><?xml version="1.0" encoding="utf-8"?>
<sst xmlns="http://schemas.openxmlformats.org/spreadsheetml/2006/main" count="755" uniqueCount="440">
  <si>
    <t>K I A D Á S O K</t>
  </si>
  <si>
    <t>Személyi juttatások</t>
  </si>
  <si>
    <t>Dologi kiadás</t>
  </si>
  <si>
    <t>Beruházás</t>
  </si>
  <si>
    <t xml:space="preserve">         Működési kiadások összesen</t>
  </si>
  <si>
    <t xml:space="preserve">          Felhalmozási kiadások</t>
  </si>
  <si>
    <t xml:space="preserve">                KIADÁSOK ÖSSZESEN</t>
  </si>
  <si>
    <t>2013. évi</t>
  </si>
  <si>
    <t>Óvoda</t>
  </si>
  <si>
    <t>Munkaadókat terhelő járulék</t>
  </si>
  <si>
    <t>Eredeti ei.</t>
  </si>
  <si>
    <t>Tartalék</t>
  </si>
  <si>
    <t>Önkormányzat</t>
  </si>
  <si>
    <t>Felújítás</t>
  </si>
  <si>
    <t>Összesen</t>
  </si>
  <si>
    <t>Táppénz hozzájárulás</t>
  </si>
  <si>
    <t>Élelmiszer</t>
  </si>
  <si>
    <t>Üzemanyag</t>
  </si>
  <si>
    <t>Reprezentáció</t>
  </si>
  <si>
    <t>Kifizetői adó (szja)</t>
  </si>
  <si>
    <t>Tényleges</t>
  </si>
  <si>
    <t>terv</t>
  </si>
  <si>
    <t>Szociális adó</t>
  </si>
  <si>
    <t xml:space="preserve">EHO </t>
  </si>
  <si>
    <t>Munkaruha, védőeszköz</t>
  </si>
  <si>
    <t>Intézmény finanszírozás</t>
  </si>
  <si>
    <t xml:space="preserve">                          BEVÉTELEK ÖSSZESEN</t>
  </si>
  <si>
    <t>Művelődési Ház</t>
  </si>
  <si>
    <t>BEVÉTELEK</t>
  </si>
  <si>
    <t>Gyógyszer, vegyszer</t>
  </si>
  <si>
    <t>Létszám  ( fő)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</si>
  <si>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</si>
  <si>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</si>
  <si>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</si>
  <si>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</si>
  <si>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</si>
  <si>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</si>
  <si>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</si>
  <si>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</si>
  <si>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</si>
  <si>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</si>
  <si>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</si>
  <si>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</si>
  <si>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</si>
  <si>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K1109</t>
  </si>
  <si>
    <t>Közlekedési költségtérítés</t>
  </si>
  <si>
    <t>K1110</t>
  </si>
  <si>
    <t>Egyéb költségtérítés</t>
  </si>
  <si>
    <t>K1113</t>
  </si>
  <si>
    <t>K121</t>
  </si>
  <si>
    <t>K122</t>
  </si>
  <si>
    <t>K123</t>
  </si>
  <si>
    <t>Választott tisztségviselők juttatásai</t>
  </si>
  <si>
    <t>Munkavégzésre irányuló egyéb jogviszony</t>
  </si>
  <si>
    <t>K11</t>
  </si>
  <si>
    <t>K12</t>
  </si>
  <si>
    <t>K1</t>
  </si>
  <si>
    <t>K21</t>
  </si>
  <si>
    <t>K24</t>
  </si>
  <si>
    <t>K25</t>
  </si>
  <si>
    <t>K27</t>
  </si>
  <si>
    <t>K2</t>
  </si>
  <si>
    <t>MUNKAADÓKAT TERHELŐ JÁR., ADÓK</t>
  </si>
  <si>
    <t>SZEMÉLYI JUTTATÁSOK ÖSSZESEN</t>
  </si>
  <si>
    <t>K31</t>
  </si>
  <si>
    <t>K3111</t>
  </si>
  <si>
    <t>K3112</t>
  </si>
  <si>
    <t>Könyv, folyóirat, tev-t segítő információhordozó</t>
  </si>
  <si>
    <t>K311</t>
  </si>
  <si>
    <t>Irodaszer, nyomtatvány</t>
  </si>
  <si>
    <t>Sokszorosítási feladatokkal összefüggő anyagok</t>
  </si>
  <si>
    <t>Egyéb anyag, készletbeszerzés</t>
  </si>
  <si>
    <t>K3121</t>
  </si>
  <si>
    <t>K3122</t>
  </si>
  <si>
    <t>K3123</t>
  </si>
  <si>
    <t>K3124</t>
  </si>
  <si>
    <t>K3125</t>
  </si>
  <si>
    <t>K3126</t>
  </si>
  <si>
    <t>K312</t>
  </si>
  <si>
    <t>Foglalkoztatottak egyéb személyi juttatása (biztosítási díj)</t>
  </si>
  <si>
    <t>Egyéb külső személyi juttatások (prémium évek, egysz.fogl.,repi)</t>
  </si>
  <si>
    <t>K321</t>
  </si>
  <si>
    <t>Informatikai szolgáltatások igénybevétele</t>
  </si>
  <si>
    <t xml:space="preserve">K322 </t>
  </si>
  <si>
    <t>K32</t>
  </si>
  <si>
    <t>K331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</si>
  <si>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</si>
  <si>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</si>
  <si>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</si>
  <si>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</si>
  <si>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</si>
  <si>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</si>
  <si>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</si>
  <si>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K337</t>
  </si>
  <si>
    <t>K 33</t>
  </si>
  <si>
    <t>k332</t>
  </si>
  <si>
    <t>Vásárolt élelmezés</t>
  </si>
  <si>
    <t>K341</t>
  </si>
  <si>
    <t>K342</t>
  </si>
  <si>
    <t>K343</t>
  </si>
  <si>
    <t>Kiküldetési kiadások</t>
  </si>
  <si>
    <t>Reklám és propaganda kiadások</t>
  </si>
  <si>
    <t>K34</t>
  </si>
  <si>
    <t xml:space="preserve">             KIKÜLDETÉSEK, REKLÁM  KIADÁSOK</t>
  </si>
  <si>
    <t>K351</t>
  </si>
  <si>
    <t>K352</t>
  </si>
  <si>
    <t>K353</t>
  </si>
  <si>
    <t>K354</t>
  </si>
  <si>
    <t>K355</t>
  </si>
  <si>
    <t>Működési célú előzetesen felszámított áfa</t>
  </si>
  <si>
    <t>Fizetendő általános forgalmi adó</t>
  </si>
  <si>
    <t>Kamatkiadások</t>
  </si>
  <si>
    <t>Egyéb pénzügyi műveletek kiadásai (árfolyam veszteség)</t>
  </si>
  <si>
    <t>Egyéb dologi kiadások (hatósági díjak, ajánlati bizt., kés.kamat)</t>
  </si>
  <si>
    <t>K35</t>
  </si>
  <si>
    <t xml:space="preserve">   KÜLÖNFÉLE BEFIZETÉSEK ÉS EGYÉB DOLOGI KIAD.</t>
  </si>
  <si>
    <t>K3</t>
  </si>
  <si>
    <t xml:space="preserve">DOLOGI KIADÁSOK </t>
  </si>
  <si>
    <t>K6</t>
  </si>
  <si>
    <t>K7</t>
  </si>
  <si>
    <t>K86</t>
  </si>
  <si>
    <t>K87</t>
  </si>
  <si>
    <t>K88</t>
  </si>
  <si>
    <t>K8</t>
  </si>
  <si>
    <t>Előirányzatok</t>
  </si>
  <si>
    <t>K4</t>
  </si>
  <si>
    <t>Elvonások és befizetések</t>
  </si>
  <si>
    <t>K506</t>
  </si>
  <si>
    <t>K508</t>
  </si>
  <si>
    <t>K511</t>
  </si>
  <si>
    <t>K512</t>
  </si>
  <si>
    <t>Tartalékok</t>
  </si>
  <si>
    <t>K5</t>
  </si>
  <si>
    <t>EGYÉB MŰKÖDÉSI CÉLÚ KIADÁSOK</t>
  </si>
  <si>
    <t>Rovat</t>
  </si>
  <si>
    <t>Eredeti</t>
  </si>
  <si>
    <t>Módosított</t>
  </si>
  <si>
    <t>K915</t>
  </si>
  <si>
    <t>Működési célú pénzeszköz átadás ÁH-n belülre</t>
  </si>
  <si>
    <t>Működési kölcsönnyújtás ÁH-nkívülre</t>
  </si>
  <si>
    <t>Működési célú pénzeszköz átadás ÁH-n kívülre</t>
  </si>
  <si>
    <t>ELLÁTOTTAK JUTTATÁSAI</t>
  </si>
  <si>
    <t>BERUHÁZÁSOK</t>
  </si>
  <si>
    <t>FELÚJÍTÁSOK</t>
  </si>
  <si>
    <t>EGYÉB FELHALMOZÁSI KIADÁSOK</t>
  </si>
  <si>
    <t>Felhalmozási kölcsönök nyújtása ÁH-n kívülre</t>
  </si>
  <si>
    <t>Lakásépítés támogatása</t>
  </si>
  <si>
    <t>Felhalmozási célú pénzeszköz átadás ÁH-n kívülre</t>
  </si>
  <si>
    <t xml:space="preserve">                    KIADÁSOK ÖSSZESEN</t>
  </si>
  <si>
    <t>K912</t>
  </si>
  <si>
    <t>Belföldi értékpapír vásárlás</t>
  </si>
  <si>
    <t>K916</t>
  </si>
  <si>
    <t>Pénzeszközök betétkénti elhelyezése</t>
  </si>
  <si>
    <t>B1</t>
  </si>
  <si>
    <t>Önkormányzatok működési támogatása</t>
  </si>
  <si>
    <t>Egyéb működési célú támogatások ÁH-n belülről</t>
  </si>
  <si>
    <t>Közös Hivatal fennt-hoz átvett pénzeszköz Mudvar Önk-tól</t>
  </si>
  <si>
    <t xml:space="preserve">                                           védőnői szolgálat</t>
  </si>
  <si>
    <t>OEP-től átvett pénzeszköz ifjúság eü.feladatok</t>
  </si>
  <si>
    <t>MŰKÖDÉSI CÉLÚ TÁM. ÁH-N BELÜLRŐL</t>
  </si>
  <si>
    <t>Felhalmozási célú önkormányzati támogatások</t>
  </si>
  <si>
    <t>B11</t>
  </si>
  <si>
    <t>B16</t>
  </si>
  <si>
    <t>Egyéb felhalmozási célú támogatások ÁH-n belülről</t>
  </si>
  <si>
    <t>B25</t>
  </si>
  <si>
    <t>B2</t>
  </si>
  <si>
    <t>B21</t>
  </si>
  <si>
    <t>FELHALM-I CÉLÚ TÁM. ÁH-N BELÜLRŐL</t>
  </si>
  <si>
    <t>B31</t>
  </si>
  <si>
    <t>B34</t>
  </si>
  <si>
    <t>B351</t>
  </si>
  <si>
    <t>B354</t>
  </si>
  <si>
    <t>B355</t>
  </si>
  <si>
    <t>Gépjárműadók</t>
  </si>
  <si>
    <t xml:space="preserve">                       (bírság, pótlék)</t>
  </si>
  <si>
    <t>B3</t>
  </si>
  <si>
    <t>KÖZHATALMI BEVÉTELEK</t>
  </si>
  <si>
    <t>B4</t>
  </si>
  <si>
    <t>MŰKÖDÉSI BEVÉTELEK</t>
  </si>
  <si>
    <t>B401</t>
  </si>
  <si>
    <t>B402</t>
  </si>
  <si>
    <t>B403</t>
  </si>
  <si>
    <t>B404</t>
  </si>
  <si>
    <t>B405</t>
  </si>
  <si>
    <t>B406</t>
  </si>
  <si>
    <t>Készletértékesítés bevétele</t>
  </si>
  <si>
    <t>Tulajdonosi bevételek (bérleti díjak)</t>
  </si>
  <si>
    <t>Ellátási díjak</t>
  </si>
  <si>
    <t>B407</t>
  </si>
  <si>
    <t>Áfa visszatérülése</t>
  </si>
  <si>
    <t>B408</t>
  </si>
  <si>
    <t>Kamatbevételek</t>
  </si>
  <si>
    <t>B410</t>
  </si>
  <si>
    <t>Egyéb működési bevételek</t>
  </si>
  <si>
    <t>B52</t>
  </si>
  <si>
    <t>B54</t>
  </si>
  <si>
    <t>Ingatlanok értékesítése</t>
  </si>
  <si>
    <t>Részesedések értékesítése</t>
  </si>
  <si>
    <t>B5</t>
  </si>
  <si>
    <t>FELHALMOZÁSI  BEVÉTELEK</t>
  </si>
  <si>
    <t>B62</t>
  </si>
  <si>
    <t>Működési célú kölcsönök visszatérülése ÁH-n kívülről</t>
  </si>
  <si>
    <t>B63</t>
  </si>
  <si>
    <t>Egyéb működési célú átvett pénzeszközök ÁH-n kívülről</t>
  </si>
  <si>
    <t>B6</t>
  </si>
  <si>
    <t>B7</t>
  </si>
  <si>
    <t>FELHALM-I  ÁTVETT PÉNZE. ÁH kívülről</t>
  </si>
  <si>
    <t>MŰK-I CÉLÚ ÁTVETT PÉNZE. ÁH kívülről</t>
  </si>
  <si>
    <t>B72</t>
  </si>
  <si>
    <t>Felhalmozási kölcsönök visszatérülése</t>
  </si>
  <si>
    <t>B73</t>
  </si>
  <si>
    <t>Egyéb felhalmozási célú átvett pénzeszközök ÁH-n kívülről</t>
  </si>
  <si>
    <t xml:space="preserve">  KIADÁSOK HALMOZOTT ÖSSZEGE</t>
  </si>
  <si>
    <t xml:space="preserve">     BEVÉTELEK HALMOZOTT ÖSSZEGE</t>
  </si>
  <si>
    <t>Belföldi értékpapírok bevételei</t>
  </si>
  <si>
    <t>B812</t>
  </si>
  <si>
    <t>B813</t>
  </si>
  <si>
    <t>Maradvány igénybevétele</t>
  </si>
  <si>
    <t>B816</t>
  </si>
  <si>
    <t>B817</t>
  </si>
  <si>
    <t>Betétek megszüntetése</t>
  </si>
  <si>
    <t>Önkormányzati Hivatal</t>
  </si>
  <si>
    <t>Mód.-tt ei.</t>
  </si>
  <si>
    <t xml:space="preserve"> 2014. évi</t>
  </si>
  <si>
    <t>Mód-tt ei.</t>
  </si>
  <si>
    <t>Mód.ei.</t>
  </si>
  <si>
    <t>Ellátottak juttatásai</t>
  </si>
  <si>
    <t xml:space="preserve">      ÖNKORMÁNYZAT</t>
  </si>
  <si>
    <t xml:space="preserve">         HALMOZOTT KIADÁSOK ÖSSZ</t>
  </si>
  <si>
    <t>B111</t>
  </si>
  <si>
    <t>B112</t>
  </si>
  <si>
    <t>B113</t>
  </si>
  <si>
    <t>B114</t>
  </si>
  <si>
    <t>B115</t>
  </si>
  <si>
    <t>B116</t>
  </si>
  <si>
    <t>Helyi önkorm.működésének általános támogatása</t>
  </si>
  <si>
    <t>Települési önk.egyes köznevelési feladatainak támogatása</t>
  </si>
  <si>
    <t>Települési önk.szociális, gyermekjóléti, gyermekétkezt.fa tám.</t>
  </si>
  <si>
    <t>Települési önk.kulturális feladatainak támogatása</t>
  </si>
  <si>
    <t>Működési célú központosított előirányzatok</t>
  </si>
  <si>
    <t>Helyi önkormányzatok kiegészítő támogatása</t>
  </si>
  <si>
    <t>Kiszámlázott általános forgalmi adó</t>
  </si>
  <si>
    <t>Közhatalmi bevételek</t>
  </si>
  <si>
    <t>Egyéb kommunikációs szolgáltatások  (telefondíj)</t>
  </si>
  <si>
    <t>Közüzemi díjak (gáz, áram, víz)</t>
  </si>
  <si>
    <t>Közfoglalkoztatás</t>
  </si>
  <si>
    <t xml:space="preserve">                  ÓVODA</t>
  </si>
  <si>
    <t>Szakmai tev-t segítő szolgáltatások  (közszolg.,száml.szellemi)</t>
  </si>
  <si>
    <t>Egyéb szolgáltatások (száll.,posta, hull.,munkaeü., bank)</t>
  </si>
  <si>
    <t>Újrónafő részére értékesített készétel</t>
  </si>
  <si>
    <t>Bölcsőde részére értékesített készétel</t>
  </si>
  <si>
    <t>Iskolai étkezési díjak</t>
  </si>
  <si>
    <t>Óvodai étkezési díjak</t>
  </si>
  <si>
    <t>Táppénz hozzájárulás  (2012. SZÉP kártya kif.adó)</t>
  </si>
  <si>
    <t>Közcélú foglalkoztatás</t>
  </si>
  <si>
    <t>Működési célú központosított előirányzatok  (kompenzáció)</t>
  </si>
  <si>
    <t xml:space="preserve">              Testvértelepülési támogatás</t>
  </si>
  <si>
    <t>Közös Hivatal fennt-hoz átvett pénzeszköz …... Önk-tól</t>
  </si>
  <si>
    <t>K3113</t>
  </si>
  <si>
    <t>Egyéb szakmai anyag</t>
  </si>
  <si>
    <t>Idegenforgalmi adó</t>
  </si>
  <si>
    <t xml:space="preserve">                                         háziorvosi szolgálat</t>
  </si>
  <si>
    <t>Szolgáltatások ellenértéke</t>
  </si>
  <si>
    <t>Értékesítési és forgalmi adók (iparűzési adó)</t>
  </si>
  <si>
    <t>Egyéb adók  (talajterhelési díj)</t>
  </si>
  <si>
    <t>K 502</t>
  </si>
  <si>
    <r>
      <t xml:space="preserve">Jövedelem adók </t>
    </r>
    <r>
      <rPr>
        <sz val="12"/>
        <rFont val="Times"/>
        <family val="1"/>
        <charset val="238"/>
      </rPr>
      <t>( termőföld bérbeadás)</t>
    </r>
  </si>
  <si>
    <t>Szakmai anyag beszerzés</t>
  </si>
  <si>
    <t>Üzemeltetési anyagok beszerzése</t>
  </si>
  <si>
    <t>eredeti előirányzat</t>
  </si>
  <si>
    <t>Felhalmozái célú visszatérítendő támogatások, kölcsönök nyújtása ÁH-n kívülre</t>
  </si>
  <si>
    <t>Egyéb felhalmozái célú támogatások ÁH-n kívülre</t>
  </si>
  <si>
    <t xml:space="preserve">Helyi önkormányzatok kiegészítő támogatása  </t>
  </si>
  <si>
    <t>Egyéb  közhatalmi bevételek</t>
  </si>
  <si>
    <t>Egyéb felhalmozási kiadások</t>
  </si>
  <si>
    <t>Eredeti ei</t>
  </si>
  <si>
    <t xml:space="preserve">B3 </t>
  </si>
  <si>
    <t>Egyéb tárgyi eszköz értékesíét</t>
  </si>
  <si>
    <t>5. számú melléklet</t>
  </si>
  <si>
    <t>Összesen:</t>
  </si>
  <si>
    <t>Működési célú pe. átadás ÁH-án belül</t>
  </si>
  <si>
    <t>Működési célú pe. átadás ÁH-án kívül</t>
  </si>
  <si>
    <t>2015. I. félévi beruházások</t>
  </si>
  <si>
    <t>2015. I. félévi felújítások</t>
  </si>
  <si>
    <t>Informatikai eszközök</t>
  </si>
  <si>
    <t>Toyota Hilux részletfizetés</t>
  </si>
  <si>
    <t>Íróasztal, irattartó</t>
  </si>
  <si>
    <t>Útjavítás Tanácsház u.</t>
  </si>
  <si>
    <r>
      <t>Vagyoni típusú adók (</t>
    </r>
    <r>
      <rPr>
        <sz val="12"/>
        <rFont val="Times"/>
        <family val="1"/>
        <charset val="238"/>
      </rPr>
      <t xml:space="preserve"> építmény, telekadó, kommunális adó)</t>
    </r>
  </si>
  <si>
    <t>- Kaspersky vírusírtó</t>
  </si>
  <si>
    <t>- iPhone</t>
  </si>
  <si>
    <t>- BB telefon</t>
  </si>
  <si>
    <t>- Monitorok 2 db</t>
  </si>
  <si>
    <t>- Print szerver</t>
  </si>
  <si>
    <t>- Router</t>
  </si>
  <si>
    <t>- Számítógép, + szoftver</t>
  </si>
  <si>
    <t>- Monitor  2 db</t>
  </si>
  <si>
    <t>K914</t>
  </si>
  <si>
    <t>Államháztartáson belüli megelőlegezések visszafiz.</t>
  </si>
  <si>
    <t>K917</t>
  </si>
  <si>
    <t>Pénzügyi lízing kiadások</t>
  </si>
  <si>
    <t>K5131</t>
  </si>
  <si>
    <t>K502</t>
  </si>
  <si>
    <t>előző évi elszámolásból szárm. Kiadások</t>
  </si>
  <si>
    <t>K513</t>
  </si>
  <si>
    <t>Áfa visszatérítés</t>
  </si>
  <si>
    <t>-</t>
  </si>
  <si>
    <t>B41</t>
  </si>
  <si>
    <t>Áfa visszaigénylés</t>
  </si>
  <si>
    <t>Tárgyi eszk. Bérbeadás</t>
  </si>
  <si>
    <t>Törvény szerinti illetmények, munkabérek (K1101)</t>
  </si>
  <si>
    <t>Normatív jutalmak (K1102)</t>
  </si>
  <si>
    <t>Céljuttatás, projektprémium (K1103)</t>
  </si>
  <si>
    <t>Készenléti, ügyeleti, helyettesítési díj, túlóra, túlszolgálat (K1104)</t>
  </si>
  <si>
    <t>Végkielégítés (K1105)</t>
  </si>
  <si>
    <t>Jubileumi jutalom (K1106)</t>
  </si>
  <si>
    <t>Béren kívüli juttatások (K1107)</t>
  </si>
  <si>
    <t>Ruházati költségtérítés (K1108)</t>
  </si>
  <si>
    <t>Közlekedési költségtérítés (K1109)</t>
  </si>
  <si>
    <t>Egyéb költségtérítések (K1110)</t>
  </si>
  <si>
    <t>Lakhatási támogatások (K1111)</t>
  </si>
  <si>
    <t>Szociális támogatások (K1112)</t>
  </si>
  <si>
    <t>Foglalkoztatottak egyéb személyi juttatásai (&gt;=14) (K1113)</t>
  </si>
  <si>
    <t>K1105</t>
  </si>
  <si>
    <t>K1111</t>
  </si>
  <si>
    <t>K1112</t>
  </si>
  <si>
    <t>Szakmai anyagok beszerzése (K311)</t>
  </si>
  <si>
    <t>Üzemeltetési anyagok beszerzése (K312)</t>
  </si>
  <si>
    <t>Árubeszerzés (K313)</t>
  </si>
  <si>
    <t>Informatikai szolgáltatások igénybevétele (K321)</t>
  </si>
  <si>
    <t>Egyéb kommunikációs szolgáltatások (K322)</t>
  </si>
  <si>
    <t>Közüzemi díjak (K331)</t>
  </si>
  <si>
    <t>Vásárolt élelmezés (K332)</t>
  </si>
  <si>
    <t>Bérleti és lízing díjak (&gt;=39) (K333)</t>
  </si>
  <si>
    <t>Karbantartási, kisjavítási szolgáltatások (K334)</t>
  </si>
  <si>
    <t>Közvetített szolgáltatások  (&gt;=42) (K335)</t>
  </si>
  <si>
    <t>Szakmai tevékenységet segítő szolgáltatások  (K336)</t>
  </si>
  <si>
    <t>Egyéb szolgáltatások  (K337)</t>
  </si>
  <si>
    <t>Kiküldetések kiadásai (K341)</t>
  </si>
  <si>
    <t>Reklám- és propagandakiadások (K342)</t>
  </si>
  <si>
    <t>Működési célú előzetesen felszámított általános forgalmi adó (K351)</t>
  </si>
  <si>
    <t>Fizetendő általános forgalmi adó  (K352)</t>
  </si>
  <si>
    <t>Kamatkiadások (&gt;=53+54) (K353)</t>
  </si>
  <si>
    <t>Egyéb pénzügyi műveletek kiadásai (&gt;=56+…+58) (K354)</t>
  </si>
  <si>
    <t>Egyéb dologi kiadások (K355)</t>
  </si>
  <si>
    <t>KÉSZLETBESZERZÉS</t>
  </si>
  <si>
    <t>Foglalkoztatottak személyi juttatásai</t>
  </si>
  <si>
    <t xml:space="preserve">Külső személyi juttatások </t>
  </si>
  <si>
    <t>KOMMUNIKÁCIÓS SZOLGÁLTATÁSOK</t>
  </si>
  <si>
    <t>SZOLGÁLTATÁSI KIADÁSOK</t>
  </si>
  <si>
    <t>KIKÜLDETÉSEK, REKLÁM  KIADÁSOK</t>
  </si>
  <si>
    <t>KÜLÖNFÉLE BEFIZETÉSEK ÉS EGYÉB DOLOGI KIAD.</t>
  </si>
  <si>
    <t>Egyéb közhatalmi bevételek (&gt;=170+…+184) (B36)</t>
  </si>
  <si>
    <t>B36</t>
  </si>
  <si>
    <t>B65</t>
  </si>
  <si>
    <t>Egyéb működési célú átvett pénzeszközök (B65)</t>
  </si>
  <si>
    <t>B411</t>
  </si>
  <si>
    <t>Egyéb működési bevételek (B411)</t>
  </si>
  <si>
    <t>Megnevezés</t>
  </si>
  <si>
    <t>Előirányzat   eredeti</t>
  </si>
  <si>
    <t>Informatikai eszközök beszerzése, létesítése (K63)</t>
  </si>
  <si>
    <t>Egyéb tárgyi eszközök beszerzése, létesítése (K64)</t>
  </si>
  <si>
    <t>Beruházási célú előzetesen felszámított általános forgalmi adó (K67)</t>
  </si>
  <si>
    <t>Ingatlanok felújítása (K71)</t>
  </si>
  <si>
    <t>Felújítási célú előzetesen felszámított általános forgalmi adó (K74)</t>
  </si>
  <si>
    <t>5. melléklet</t>
  </si>
  <si>
    <t xml:space="preserve">Ruházati költségtérítés </t>
  </si>
  <si>
    <t>B75</t>
  </si>
  <si>
    <t>Egyéb felhalmozási célú átvett pénzeszközök</t>
  </si>
  <si>
    <t>B811</t>
  </si>
  <si>
    <t>Likviditási célú hitelek, kölcsönök felvétele pénzügyi vállalkozástó</t>
  </si>
  <si>
    <t>Rövid lejáratú hitelek, kölcsönök felvétele pénzügyi vállalkozástól</t>
  </si>
  <si>
    <t>Hitel-, kölcsönfelvétel pénzügyi vállalkozástól</t>
  </si>
  <si>
    <t>B8111</t>
  </si>
  <si>
    <t>B8112</t>
  </si>
  <si>
    <t>BELFÖLDI FINANSZÍROZÁS BEVÉTELEI</t>
  </si>
  <si>
    <t>B81</t>
  </si>
  <si>
    <t>B814</t>
  </si>
  <si>
    <t>B815</t>
  </si>
  <si>
    <t>Államháztartáson belüli megelőlegezések</t>
  </si>
  <si>
    <t>Államháztartáson belüli megelőlegezések törlesztése</t>
  </si>
  <si>
    <t>K9112</t>
  </si>
  <si>
    <t>Államháztartáson belüli megelőlegezések folyósítása</t>
  </si>
  <si>
    <t>K913</t>
  </si>
  <si>
    <t>BEVÉTELEK ÖSSZESEN</t>
  </si>
  <si>
    <t>K911</t>
  </si>
  <si>
    <t>Hitel-, kölcsöntörlesztés államháztartáson kívülre</t>
  </si>
  <si>
    <t>Ingatlanok beszerzése, létesítése (&gt;=191) (K62)</t>
  </si>
  <si>
    <t>Egyéb tárgyi eszköz értékesítés</t>
  </si>
  <si>
    <t>Önkormányzat 2019. évi</t>
  </si>
  <si>
    <t>Óvoda 2019. évi</t>
  </si>
  <si>
    <t xml:space="preserve"> </t>
  </si>
  <si>
    <t>2019. évi</t>
  </si>
  <si>
    <t xml:space="preserve"> 2019. évi</t>
  </si>
  <si>
    <t xml:space="preserve">2019. évi </t>
  </si>
  <si>
    <t>K9111</t>
  </si>
  <si>
    <t>Hosszú lejáratú hitelek, kölcsönök törlesztése pénzügyi vállalkozásnak (&gt;=02) (K9111)</t>
  </si>
  <si>
    <t>Likviditási célú hitelek, kölcsönök törlesztése pénzügyi vállalkozásoknak (K9112)</t>
  </si>
  <si>
    <t>Immateriális javak beszerzése, létesítése (K61)</t>
  </si>
  <si>
    <t>Felújítások (=199+...+201) (K7)</t>
  </si>
  <si>
    <t>Beruházások (=190+192+…+197) (K6)</t>
  </si>
  <si>
    <t>2019. évi Módosított ei. 2019.08.31.</t>
  </si>
  <si>
    <t>2019. évi Módosított ei. 2019.06.30.</t>
  </si>
  <si>
    <t>Mód. ei. 2019.06.30.</t>
  </si>
  <si>
    <t>Mód. Ei. 2019.08.31.</t>
  </si>
  <si>
    <t>Mód ei. 2019.08.31.</t>
  </si>
  <si>
    <t>2019. évi Módosított ei. 2019. 12. 31</t>
  </si>
  <si>
    <t>2019. évi Módosítot ei. 2019.12.31.</t>
  </si>
  <si>
    <t>K9</t>
  </si>
  <si>
    <t>Finanszírozási kiadások</t>
  </si>
  <si>
    <r>
      <t xml:space="preserve">Jövedelem adók </t>
    </r>
    <r>
      <rPr>
        <sz val="9"/>
        <rFont val="Times New Roman"/>
        <family val="1"/>
        <charset val="238"/>
      </rPr>
      <t>( termőföld bérbeadás)</t>
    </r>
  </si>
  <si>
    <r>
      <t>Vagyoni típusú adók (</t>
    </r>
    <r>
      <rPr>
        <sz val="9"/>
        <rFont val="Times New Roman"/>
        <family val="1"/>
        <charset val="238"/>
      </rPr>
      <t xml:space="preserve"> építmény, telekadó, kommunális adó)</t>
    </r>
  </si>
  <si>
    <r>
      <t xml:space="preserve">Jövedelem adók </t>
    </r>
    <r>
      <rPr>
        <sz val="9"/>
        <rFont val="Arial"/>
        <family val="2"/>
        <charset val="238"/>
      </rPr>
      <t>( termőföld bérbeadás)</t>
    </r>
  </si>
  <si>
    <r>
      <t>Vagyoni típusú adók (</t>
    </r>
    <r>
      <rPr>
        <sz val="9"/>
        <rFont val="Arial"/>
        <family val="2"/>
        <charset val="238"/>
      </rPr>
      <t xml:space="preserve"> építmény, telekadó)</t>
    </r>
  </si>
  <si>
    <r>
      <rPr>
        <b/>
        <sz val="9"/>
        <rFont val="Arial"/>
        <family val="2"/>
        <charset val="238"/>
      </rPr>
      <t xml:space="preserve">Értékesítési és forgalmi adók </t>
    </r>
    <r>
      <rPr>
        <sz val="9"/>
        <rFont val="Arial"/>
        <family val="2"/>
        <charset val="238"/>
      </rPr>
      <t>(iparűzési adó)</t>
    </r>
  </si>
  <si>
    <r>
      <rPr>
        <b/>
        <sz val="9"/>
        <rFont val="Arial"/>
        <family val="2"/>
        <charset val="238"/>
      </rPr>
      <t>Egyéb adók</t>
    </r>
    <r>
      <rPr>
        <sz val="9"/>
        <rFont val="Arial"/>
        <family val="2"/>
        <charset val="238"/>
      </rPr>
      <t xml:space="preserve">  (talajterhelési díj)</t>
    </r>
  </si>
  <si>
    <t>201</t>
  </si>
  <si>
    <t>Egyéb tárgyi eszközök felújítása  (K73)</t>
  </si>
  <si>
    <t>Mindösszesen</t>
  </si>
  <si>
    <t xml:space="preserve"> 2019. Mód. Ei. 2019.12.31.</t>
  </si>
  <si>
    <t>Mód.ei. 12.31.</t>
  </si>
  <si>
    <t>Mód. Ei. 08.31.</t>
  </si>
  <si>
    <t>Mód. ei.06.30.</t>
  </si>
  <si>
    <t>MINDÖSSZESEN</t>
  </si>
  <si>
    <t>Mód. Ei.12.31.</t>
  </si>
  <si>
    <t>Mód. Ei. 06.30.</t>
  </si>
  <si>
    <t>Mód. Ei.08.31.</t>
  </si>
  <si>
    <t>Mód. Ei. 12.31.</t>
  </si>
  <si>
    <t>Mód.ei. 08.31.</t>
  </si>
  <si>
    <t>Mód. Ei.06.30.</t>
  </si>
  <si>
    <t>Mód ei. 08.31.</t>
  </si>
  <si>
    <t>Mód. ei. 06.30.</t>
  </si>
  <si>
    <t>Felhalmozási kiadások (Beruházás, felújítás)  2019.</t>
  </si>
  <si>
    <t>Mód.ei.06.30.</t>
  </si>
  <si>
    <t>Mód.ei.08.31.</t>
  </si>
  <si>
    <t>Mód.ei.12.31.</t>
  </si>
  <si>
    <t>1. sz. melléklet</t>
  </si>
  <si>
    <t>2. melléklet</t>
  </si>
  <si>
    <t>3. számú melléklet</t>
  </si>
  <si>
    <t>4.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</si>
</sst>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_-* #,##0.0\ _F_t_-;\-* #,##0.0\ _F_t_-;_-* &quot;-&quot;??\ _F_t_-;_-@_-"/>
    <numFmt numFmtId="165" formatCode="_-* #,##0\ _F_t_-;\-* #,##0\ _F_t_-;_-* &quot;-&quot;??\ _F_t_-;_-@_-"/>
    <numFmt numFmtId="166" formatCode="#,##0\ &quot;Ft&quot;"/>
    <numFmt numFmtId="167" formatCode="#,##0_ ;\-#,##0\ "/>
  </numFmts>
  <fonts count="72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name val="Times"/>
      <family val="1"/>
      <charset val="238"/>
    </font>
    <font>
      <b/>
      <sz val="16"/>
      <name val="Times"/>
      <family val="1"/>
      <charset val="238"/>
    </font>
    <font>
      <b/>
      <sz val="14"/>
      <name val="Times"/>
      <family val="1"/>
      <charset val="238"/>
    </font>
    <font>
      <sz val="11"/>
      <name val="Times"/>
      <family val="1"/>
      <charset val="238"/>
    </font>
    <font>
      <b/>
      <sz val="16"/>
      <color indexed="10"/>
      <name val="Times"/>
      <family val="1"/>
      <charset val="238"/>
    </font>
    <font>
      <b/>
      <sz val="11"/>
      <name val="Times"/>
      <family val="1"/>
      <charset val="238"/>
    </font>
    <font>
      <sz val="16"/>
      <name val="Times"/>
      <family val="1"/>
      <charset val="238"/>
    </font>
    <font>
      <b/>
      <sz val="12"/>
      <name val="Times"/>
      <family val="1"/>
      <charset val="238"/>
    </font>
    <font>
      <sz val="9"/>
      <name val="Times"/>
      <family val="1"/>
      <charset val="238"/>
    </font>
    <font>
      <sz val="12"/>
      <name val="Times"/>
      <family val="1"/>
      <charset val="238"/>
    </font>
    <font>
      <sz val="14"/>
      <name val="Times"/>
      <family val="1"/>
      <charset val="238"/>
    </font>
    <font>
      <b/>
      <sz val="9"/>
      <name val="Times"/>
      <family val="1"/>
      <charset val="238"/>
    </font>
    <font>
      <sz val="10"/>
      <name val="Times"/>
      <family val="1"/>
      <charset val="238"/>
    </font>
    <font>
      <sz val="12"/>
      <name val="Times"/>
      <family val="1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8"/>
      <name val="Arial"/>
      <family val="2"/>
      <charset val="238"/>
    </font>
    <font>
      <sz val="11"/>
      <name val="Times"/>
      <family val="1"/>
    </font>
    <font>
      <sz val="11"/>
      <name val="Times"/>
      <charset val="238"/>
    </font>
    <font>
      <b/>
      <sz val="12"/>
      <name val="Times"/>
      <charset val="238"/>
    </font>
    <font>
      <sz val="12"/>
      <name val="Times"/>
      <charset val="238"/>
    </font>
    <font>
      <b/>
      <i/>
      <sz val="12"/>
      <name val="Times"/>
      <family val="1"/>
      <charset val="238"/>
    </font>
    <font>
      <b/>
      <sz val="11"/>
      <name val="Times"/>
      <charset val="238"/>
    </font>
    <font>
      <sz val="12"/>
      <color indexed="10"/>
      <name val="Times New Roman"/>
      <family val="1"/>
      <charset val="238"/>
    </font>
    <font>
      <sz val="12"/>
      <color indexed="13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Times"/>
      <family val="1"/>
    </font>
    <font>
      <sz val="16"/>
      <name val="Times New Roman"/>
      <family val="1"/>
      <charset val="238"/>
    </font>
    <font>
      <b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"/>
      <family val="1"/>
    </font>
    <font>
      <sz val="9"/>
      <name val="Times"/>
      <family val="1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</font>
    <font>
      <b/>
      <sz val="12"/>
      <name val="Times New Roman"/>
      <family val="1"/>
      <charset val="238"/>
    </font>
    <font>
      <sz val="10"/>
      <color theme="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6" borderId="5" applyNumberFormat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0" fillId="17" borderId="7" applyNumberFormat="0" applyFon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3" fillId="4" borderId="0" applyNumberFormat="0" applyBorder="0" applyAlignment="0" applyProtection="0"/>
    <xf numFmtId="0" fontId="14" fillId="22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23" borderId="0" applyNumberFormat="0" applyBorder="0" applyAlignment="0" applyProtection="0"/>
    <xf numFmtId="0" fontId="20" fillId="22" borderId="1" applyNumberFormat="0" applyAlignment="0" applyProtection="0"/>
  </cellStyleXfs>
  <cellXfs count="407">
    <xf numFmtId="0" fontId="0" fillId="0" borderId="0" xfId="0"/>
    <xf numFmtId="0" fontId="22" fillId="24" borderId="10" xfId="41" applyFont="1" applyFill="1" applyBorder="1" applyAlignment="1"/>
    <xf numFmtId="0" fontId="25" fillId="24" borderId="11" xfId="41" applyFont="1" applyFill="1" applyBorder="1" applyAlignment="1"/>
    <xf numFmtId="0" fontId="27" fillId="24" borderId="11" xfId="41" applyFont="1" applyFill="1" applyBorder="1" applyAlignment="1"/>
    <xf numFmtId="164" fontId="28" fillId="25" borderId="12" xfId="27" applyNumberFormat="1" applyFont="1" applyFill="1" applyBorder="1" applyAlignment="1">
      <alignment horizontal="center"/>
    </xf>
    <xf numFmtId="0" fontId="22" fillId="24" borderId="13" xfId="41" applyFont="1" applyFill="1" applyBorder="1" applyAlignment="1"/>
    <xf numFmtId="164" fontId="28" fillId="25" borderId="12" xfId="27" applyNumberFormat="1" applyFont="1" applyFill="1" applyBorder="1" applyAlignment="1"/>
    <xf numFmtId="0" fontId="10" fillId="0" borderId="0" xfId="41"/>
    <xf numFmtId="0" fontId="29" fillId="28" borderId="12" xfId="41" applyFont="1" applyFill="1" applyBorder="1"/>
    <xf numFmtId="0" fontId="38" fillId="0" borderId="12" xfId="0" applyFont="1" applyBorder="1"/>
    <xf numFmtId="165" fontId="0" fillId="0" borderId="0" xfId="0" applyNumberFormat="1"/>
    <xf numFmtId="0" fontId="29" fillId="0" borderId="12" xfId="42" applyFont="1" applyBorder="1"/>
    <xf numFmtId="0" fontId="30" fillId="0" borderId="14" xfId="42" applyFont="1" applyBorder="1"/>
    <xf numFmtId="0" fontId="30" fillId="0" borderId="14" xfId="42" applyFont="1" applyFill="1" applyBorder="1"/>
    <xf numFmtId="0" fontId="28" fillId="26" borderId="14" xfId="42" applyFont="1" applyFill="1" applyBorder="1"/>
    <xf numFmtId="0" fontId="28" fillId="0" borderId="14" xfId="42" applyFont="1" applyBorder="1"/>
    <xf numFmtId="165" fontId="28" fillId="26" borderId="12" xfId="26" applyNumberFormat="1" applyFont="1" applyFill="1" applyBorder="1"/>
    <xf numFmtId="165" fontId="26" fillId="26" borderId="12" xfId="26" applyNumberFormat="1" applyFont="1" applyFill="1" applyBorder="1"/>
    <xf numFmtId="165" fontId="26" fillId="25" borderId="12" xfId="26" applyNumberFormat="1" applyFont="1" applyFill="1" applyBorder="1"/>
    <xf numFmtId="165" fontId="24" fillId="26" borderId="12" xfId="26" applyNumberFormat="1" applyFont="1" applyFill="1" applyBorder="1"/>
    <xf numFmtId="165" fontId="34" fillId="26" borderId="12" xfId="26" applyNumberFormat="1" applyFont="1" applyFill="1" applyBorder="1"/>
    <xf numFmtId="0" fontId="43" fillId="0" borderId="14" xfId="42" applyFont="1" applyBorder="1"/>
    <xf numFmtId="0" fontId="29" fillId="25" borderId="12" xfId="42" applyFont="1" applyFill="1" applyBorder="1"/>
    <xf numFmtId="0" fontId="29" fillId="28" borderId="12" xfId="42" applyFont="1" applyFill="1" applyBorder="1"/>
    <xf numFmtId="165" fontId="28" fillId="27" borderId="12" xfId="26" applyNumberFormat="1" applyFont="1" applyFill="1" applyBorder="1" applyAlignment="1">
      <alignment horizontal="center"/>
    </xf>
    <xf numFmtId="0" fontId="24" fillId="0" borderId="12" xfId="43" applyFont="1" applyBorder="1"/>
    <xf numFmtId="165" fontId="26" fillId="0" borderId="12" xfId="26" applyNumberFormat="1" applyFont="1" applyBorder="1"/>
    <xf numFmtId="165" fontId="33" fillId="0" borderId="12" xfId="26" applyNumberFormat="1" applyFont="1" applyBorder="1"/>
    <xf numFmtId="165" fontId="24" fillId="0" borderId="12" xfId="26" applyNumberFormat="1" applyFont="1" applyBorder="1"/>
    <xf numFmtId="16" fontId="42" fillId="26" borderId="12" xfId="43" applyNumberFormat="1" applyFont="1" applyFill="1" applyBorder="1"/>
    <xf numFmtId="16" fontId="24" fillId="0" borderId="12" xfId="43" applyNumberFormat="1" applyFont="1" applyBorder="1"/>
    <xf numFmtId="165" fontId="33" fillId="26" borderId="12" xfId="26" applyNumberFormat="1" applyFont="1" applyFill="1" applyBorder="1"/>
    <xf numFmtId="165" fontId="21" fillId="26" borderId="12" xfId="26" applyNumberFormat="1" applyFont="1" applyFill="1" applyBorder="1"/>
    <xf numFmtId="165" fontId="26" fillId="27" borderId="12" xfId="26" applyNumberFormat="1" applyFont="1" applyFill="1" applyBorder="1"/>
    <xf numFmtId="165" fontId="21" fillId="25" borderId="12" xfId="26" applyNumberFormat="1" applyFont="1" applyFill="1" applyBorder="1"/>
    <xf numFmtId="165" fontId="24" fillId="27" borderId="12" xfId="26" applyNumberFormat="1" applyFont="1" applyFill="1" applyBorder="1"/>
    <xf numFmtId="0" fontId="33" fillId="0" borderId="12" xfId="44" applyFont="1" applyBorder="1"/>
    <xf numFmtId="0" fontId="30" fillId="0" borderId="12" xfId="44" applyFont="1" applyBorder="1"/>
    <xf numFmtId="0" fontId="30" fillId="0" borderId="14" xfId="44" applyFont="1" applyBorder="1"/>
    <xf numFmtId="0" fontId="28" fillId="25" borderId="12" xfId="44" applyFont="1" applyFill="1" applyBorder="1"/>
    <xf numFmtId="0" fontId="28" fillId="25" borderId="14" xfId="44" applyFont="1" applyFill="1" applyBorder="1"/>
    <xf numFmtId="0" fontId="29" fillId="0" borderId="12" xfId="44" applyFont="1" applyBorder="1"/>
    <xf numFmtId="0" fontId="23" fillId="25" borderId="12" xfId="44" applyFont="1" applyFill="1" applyBorder="1"/>
    <xf numFmtId="0" fontId="29" fillId="25" borderId="12" xfId="44" applyFont="1" applyFill="1" applyBorder="1"/>
    <xf numFmtId="0" fontId="24" fillId="0" borderId="12" xfId="44" applyFont="1" applyBorder="1"/>
    <xf numFmtId="0" fontId="30" fillId="26" borderId="14" xfId="44" applyFont="1" applyFill="1" applyBorder="1"/>
    <xf numFmtId="0" fontId="30" fillId="25" borderId="14" xfId="42" applyFont="1" applyFill="1" applyBorder="1"/>
    <xf numFmtId="0" fontId="37" fillId="25" borderId="12" xfId="0" applyFont="1" applyFill="1" applyBorder="1"/>
    <xf numFmtId="0" fontId="0" fillId="0" borderId="0" xfId="0" applyAlignment="1">
      <alignment horizontal="right"/>
    </xf>
    <xf numFmtId="0" fontId="47" fillId="0" borderId="12" xfId="0" applyFont="1" applyBorder="1"/>
    <xf numFmtId="0" fontId="48" fillId="0" borderId="12" xfId="0" applyFont="1" applyBorder="1"/>
    <xf numFmtId="0" fontId="47" fillId="0" borderId="0" xfId="0" applyFont="1" applyFill="1" applyBorder="1"/>
    <xf numFmtId="0" fontId="48" fillId="0" borderId="0" xfId="0" applyFont="1" applyFill="1" applyBorder="1"/>
    <xf numFmtId="0" fontId="0" fillId="0" borderId="0" xfId="0" applyFill="1"/>
    <xf numFmtId="0" fontId="16" fillId="0" borderId="0" xfId="0" applyFont="1"/>
    <xf numFmtId="0" fontId="16" fillId="0" borderId="0" xfId="0" applyFont="1" applyFill="1"/>
    <xf numFmtId="0" fontId="47" fillId="0" borderId="12" xfId="0" applyFont="1" applyFill="1" applyBorder="1"/>
    <xf numFmtId="0" fontId="16" fillId="0" borderId="0" xfId="0" applyFont="1" applyFill="1" applyBorder="1"/>
    <xf numFmtId="0" fontId="49" fillId="0" borderId="12" xfId="0" applyFont="1" applyBorder="1"/>
    <xf numFmtId="0" fontId="39" fillId="0" borderId="12" xfId="0" applyFont="1" applyBorder="1"/>
    <xf numFmtId="0" fontId="39" fillId="0" borderId="12" xfId="0" applyFont="1" applyFill="1" applyBorder="1"/>
    <xf numFmtId="166" fontId="47" fillId="0" borderId="12" xfId="0" applyNumberFormat="1" applyFont="1" applyBorder="1"/>
    <xf numFmtId="166" fontId="47" fillId="0" borderId="12" xfId="0" applyNumberFormat="1" applyFont="1" applyFill="1" applyBorder="1"/>
    <xf numFmtId="166" fontId="49" fillId="0" borderId="12" xfId="0" applyNumberFormat="1" applyFont="1" applyBorder="1"/>
    <xf numFmtId="166" fontId="48" fillId="0" borderId="12" xfId="0" applyNumberFormat="1" applyFont="1" applyBorder="1"/>
    <xf numFmtId="166" fontId="38" fillId="0" borderId="12" xfId="0" applyNumberFormat="1" applyFont="1" applyBorder="1"/>
    <xf numFmtId="49" fontId="50" fillId="0" borderId="12" xfId="0" applyNumberFormat="1" applyFont="1" applyBorder="1"/>
    <xf numFmtId="49" fontId="39" fillId="0" borderId="12" xfId="0" applyNumberFormat="1" applyFont="1" applyBorder="1"/>
    <xf numFmtId="49" fontId="39" fillId="0" borderId="12" xfId="0" applyNumberFormat="1" applyFont="1" applyFill="1" applyBorder="1"/>
    <xf numFmtId="166" fontId="51" fillId="0" borderId="12" xfId="0" applyNumberFormat="1" applyFont="1" applyBorder="1"/>
    <xf numFmtId="166" fontId="52" fillId="0" borderId="12" xfId="0" applyNumberFormat="1" applyFont="1" applyBorder="1"/>
    <xf numFmtId="166" fontId="52" fillId="0" borderId="12" xfId="0" applyNumberFormat="1" applyFont="1" applyFill="1" applyBorder="1"/>
    <xf numFmtId="3" fontId="42" fillId="26" borderId="12" xfId="26" applyNumberFormat="1" applyFont="1" applyFill="1" applyBorder="1" applyAlignment="1">
      <alignment horizontal="right"/>
    </xf>
    <xf numFmtId="3" fontId="41" fillId="26" borderId="12" xfId="26" applyNumberFormat="1" applyFont="1" applyFill="1" applyBorder="1" applyAlignment="1">
      <alignment horizontal="right"/>
    </xf>
    <xf numFmtId="3" fontId="43" fillId="25" borderId="12" xfId="26" applyNumberFormat="1" applyFont="1" applyFill="1" applyBorder="1" applyAlignment="1">
      <alignment horizontal="right"/>
    </xf>
    <xf numFmtId="3" fontId="46" fillId="25" borderId="12" xfId="26" applyNumberFormat="1" applyFont="1" applyFill="1" applyBorder="1" applyAlignment="1">
      <alignment horizontal="right"/>
    </xf>
    <xf numFmtId="3" fontId="46" fillId="26" borderId="12" xfId="26" applyNumberFormat="1" applyFont="1" applyFill="1" applyBorder="1" applyAlignment="1">
      <alignment horizontal="right"/>
    </xf>
    <xf numFmtId="3" fontId="26" fillId="25" borderId="12" xfId="26" applyNumberFormat="1" applyFont="1" applyFill="1" applyBorder="1" applyAlignment="1">
      <alignment horizontal="right"/>
    </xf>
    <xf numFmtId="3" fontId="44" fillId="26" borderId="12" xfId="26" applyNumberFormat="1" applyFont="1" applyFill="1" applyBorder="1" applyAlignment="1">
      <alignment horizontal="right"/>
    </xf>
    <xf numFmtId="167" fontId="30" fillId="0" borderId="12" xfId="26" applyNumberFormat="1" applyFont="1" applyBorder="1" applyAlignment="1">
      <alignment horizontal="right"/>
    </xf>
    <xf numFmtId="167" fontId="28" fillId="0" borderId="12" xfId="26" applyNumberFormat="1" applyFont="1" applyBorder="1" applyAlignment="1">
      <alignment horizontal="right"/>
    </xf>
    <xf numFmtId="167" fontId="28" fillId="27" borderId="12" xfId="26" applyNumberFormat="1" applyFont="1" applyFill="1" applyBorder="1" applyAlignment="1">
      <alignment horizontal="right"/>
    </xf>
    <xf numFmtId="167" fontId="30" fillId="26" borderId="12" xfId="26" applyNumberFormat="1" applyFont="1" applyFill="1" applyBorder="1" applyAlignment="1">
      <alignment horizontal="right"/>
    </xf>
    <xf numFmtId="167" fontId="28" fillId="26" borderId="12" xfId="26" applyNumberFormat="1" applyFont="1" applyFill="1" applyBorder="1" applyAlignment="1">
      <alignment horizontal="right"/>
    </xf>
    <xf numFmtId="167" fontId="30" fillId="27" borderId="12" xfId="26" applyNumberFormat="1" applyFont="1" applyFill="1" applyBorder="1" applyAlignment="1">
      <alignment horizontal="right"/>
    </xf>
    <xf numFmtId="167" fontId="28" fillId="25" borderId="12" xfId="26" applyNumberFormat="1" applyFont="1" applyFill="1" applyBorder="1" applyAlignment="1">
      <alignment horizontal="right"/>
    </xf>
    <xf numFmtId="0" fontId="30" fillId="0" borderId="14" xfId="42" applyFont="1" applyBorder="1" applyAlignment="1">
      <alignment vertical="center"/>
    </xf>
    <xf numFmtId="0" fontId="53" fillId="25" borderId="12" xfId="41" applyFont="1" applyFill="1" applyBorder="1"/>
    <xf numFmtId="16" fontId="54" fillId="0" borderId="12" xfId="41" applyNumberFormat="1" applyFont="1" applyBorder="1"/>
    <xf numFmtId="0" fontId="54" fillId="0" borderId="12" xfId="41" applyFont="1" applyBorder="1"/>
    <xf numFmtId="0" fontId="53" fillId="26" borderId="12" xfId="41" applyFont="1" applyFill="1" applyBorder="1"/>
    <xf numFmtId="16" fontId="53" fillId="25" borderId="12" xfId="41" applyNumberFormat="1" applyFont="1" applyFill="1" applyBorder="1"/>
    <xf numFmtId="0" fontId="54" fillId="25" borderId="12" xfId="41" applyFont="1" applyFill="1" applyBorder="1"/>
    <xf numFmtId="0" fontId="54" fillId="26" borderId="0" xfId="41" applyFont="1" applyFill="1" applyBorder="1"/>
    <xf numFmtId="167" fontId="44" fillId="26" borderId="12" xfId="26" applyNumberFormat="1" applyFont="1" applyFill="1" applyBorder="1" applyAlignment="1">
      <alignment horizontal="right"/>
    </xf>
    <xf numFmtId="0" fontId="42" fillId="0" borderId="12" xfId="43" applyFont="1" applyBorder="1"/>
    <xf numFmtId="0" fontId="24" fillId="26" borderId="12" xfId="42" applyFont="1" applyFill="1" applyBorder="1"/>
    <xf numFmtId="167" fontId="43" fillId="25" borderId="12" xfId="26" applyNumberFormat="1" applyFont="1" applyFill="1" applyBorder="1" applyAlignment="1">
      <alignment horizontal="right"/>
    </xf>
    <xf numFmtId="3" fontId="0" fillId="0" borderId="0" xfId="0" applyNumberFormat="1"/>
    <xf numFmtId="0" fontId="55" fillId="0" borderId="0" xfId="0" applyFont="1" applyAlignment="1">
      <alignment vertical="center"/>
    </xf>
    <xf numFmtId="0" fontId="55" fillId="0" borderId="0" xfId="0" applyFont="1" applyAlignment="1">
      <alignment horizontal="right" vertical="center"/>
    </xf>
    <xf numFmtId="0" fontId="55" fillId="26" borderId="0" xfId="0" applyFont="1" applyFill="1" applyAlignment="1">
      <alignment vertical="center"/>
    </xf>
    <xf numFmtId="0" fontId="1" fillId="0" borderId="0" xfId="0" applyFont="1"/>
    <xf numFmtId="0" fontId="38" fillId="0" borderId="0" xfId="0" applyFont="1"/>
    <xf numFmtId="0" fontId="56" fillId="0" borderId="0" xfId="0" applyFont="1"/>
    <xf numFmtId="0" fontId="38" fillId="0" borderId="0" xfId="0" applyFont="1" applyAlignment="1">
      <alignment vertical="center"/>
    </xf>
    <xf numFmtId="165" fontId="26" fillId="0" borderId="12" xfId="26" applyNumberFormat="1" applyFont="1" applyFill="1" applyBorder="1"/>
    <xf numFmtId="167" fontId="28" fillId="0" borderId="12" xfId="26" applyNumberFormat="1" applyFont="1" applyFill="1" applyBorder="1" applyAlignment="1">
      <alignment horizontal="right"/>
    </xf>
    <xf numFmtId="167" fontId="34" fillId="0" borderId="12" xfId="26" applyNumberFormat="1" applyFont="1" applyFill="1" applyBorder="1" applyAlignment="1">
      <alignment horizontal="right"/>
    </xf>
    <xf numFmtId="0" fontId="38" fillId="0" borderId="0" xfId="0" applyFont="1" applyFill="1" applyAlignment="1">
      <alignment vertical="center"/>
    </xf>
    <xf numFmtId="0" fontId="38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35" fillId="0" borderId="12" xfId="0" applyFont="1" applyBorder="1" applyAlignment="1">
      <alignment horizontal="left" vertical="top" wrapText="1"/>
    </xf>
    <xf numFmtId="0" fontId="57" fillId="0" borderId="12" xfId="0" applyFont="1" applyBorder="1"/>
    <xf numFmtId="0" fontId="57" fillId="0" borderId="12" xfId="0" applyFont="1" applyFill="1" applyBorder="1" applyAlignment="1">
      <alignment horizontal="center" vertical="center" wrapText="1"/>
    </xf>
    <xf numFmtId="0" fontId="0" fillId="33" borderId="0" xfId="0" applyFill="1"/>
    <xf numFmtId="165" fontId="0" fillId="0" borderId="0" xfId="0" applyNumberFormat="1" applyFill="1"/>
    <xf numFmtId="0" fontId="1" fillId="0" borderId="12" xfId="0" applyFont="1" applyFill="1" applyBorder="1" applyAlignment="1">
      <alignment horizontal="center" vertical="top" wrapText="1"/>
    </xf>
    <xf numFmtId="0" fontId="0" fillId="0" borderId="12" xfId="0" applyBorder="1" applyAlignment="1">
      <alignment wrapText="1"/>
    </xf>
    <xf numFmtId="0" fontId="1" fillId="0" borderId="12" xfId="0" applyFont="1" applyFill="1" applyBorder="1" applyAlignment="1">
      <alignment horizontal="right" vertical="center" wrapText="1"/>
    </xf>
    <xf numFmtId="3" fontId="1" fillId="0" borderId="12" xfId="0" applyNumberFormat="1" applyFont="1" applyFill="1" applyBorder="1" applyAlignment="1">
      <alignment horizontal="right" vertical="center" wrapText="1"/>
    </xf>
    <xf numFmtId="3" fontId="1" fillId="0" borderId="12" xfId="0" applyNumberFormat="1" applyFont="1" applyFill="1" applyBorder="1" applyAlignment="1">
      <alignment vertical="center" wrapText="1"/>
    </xf>
    <xf numFmtId="0" fontId="35" fillId="0" borderId="12" xfId="0" applyFont="1" applyFill="1" applyBorder="1" applyAlignment="1">
      <alignment horizontal="center" vertical="top" wrapText="1"/>
    </xf>
    <xf numFmtId="3" fontId="35" fillId="0" borderId="12" xfId="0" applyNumberFormat="1" applyFont="1" applyFill="1" applyBorder="1" applyAlignment="1">
      <alignment horizontal="right" vertical="center" wrapText="1"/>
    </xf>
    <xf numFmtId="3" fontId="57" fillId="0" borderId="12" xfId="0" applyNumberFormat="1" applyFont="1" applyFill="1" applyBorder="1" applyAlignment="1">
      <alignment vertical="center"/>
    </xf>
    <xf numFmtId="0" fontId="23" fillId="34" borderId="11" xfId="41" applyFont="1" applyFill="1" applyBorder="1" applyAlignment="1">
      <alignment horizontal="center"/>
    </xf>
    <xf numFmtId="0" fontId="23" fillId="34" borderId="10" xfId="41" applyFont="1" applyFill="1" applyBorder="1" applyAlignment="1"/>
    <xf numFmtId="0" fontId="23" fillId="34" borderId="13" xfId="41" applyFont="1" applyFill="1" applyBorder="1" applyAlignment="1"/>
    <xf numFmtId="3" fontId="41" fillId="0" borderId="12" xfId="26" applyNumberFormat="1" applyFont="1" applyFill="1" applyBorder="1" applyAlignment="1">
      <alignment horizontal="right"/>
    </xf>
    <xf numFmtId="3" fontId="34" fillId="0" borderId="12" xfId="26" applyNumberFormat="1" applyFont="1" applyFill="1" applyBorder="1" applyAlignment="1">
      <alignment horizontal="right"/>
    </xf>
    <xf numFmtId="3" fontId="54" fillId="0" borderId="21" xfId="0" applyNumberFormat="1" applyFont="1" applyFill="1" applyBorder="1" applyAlignment="1">
      <alignment horizontal="right" vertical="center" wrapText="1"/>
    </xf>
    <xf numFmtId="3" fontId="54" fillId="0" borderId="0" xfId="0" applyNumberFormat="1" applyFont="1" applyFill="1" applyBorder="1" applyAlignment="1">
      <alignment horizontal="right" vertical="center" wrapText="1"/>
    </xf>
    <xf numFmtId="0" fontId="58" fillId="25" borderId="10" xfId="42" applyFont="1" applyFill="1" applyBorder="1" applyAlignment="1">
      <alignment vertical="center"/>
    </xf>
    <xf numFmtId="0" fontId="58" fillId="25" borderId="11" xfId="42" applyFont="1" applyFill="1" applyBorder="1" applyAlignment="1">
      <alignment horizontal="center" vertical="center"/>
    </xf>
    <xf numFmtId="0" fontId="58" fillId="25" borderId="13" xfId="42" applyFont="1" applyFill="1" applyBorder="1" applyAlignment="1">
      <alignment vertical="center"/>
    </xf>
    <xf numFmtId="0" fontId="59" fillId="0" borderId="12" xfId="42" applyFont="1" applyBorder="1"/>
    <xf numFmtId="0" fontId="59" fillId="0" borderId="12" xfId="0" applyFont="1" applyBorder="1" applyAlignment="1">
      <alignment horizontal="left" vertical="center" wrapText="1"/>
    </xf>
    <xf numFmtId="3" fontId="59" fillId="0" borderId="12" xfId="0" applyNumberFormat="1" applyFont="1" applyBorder="1" applyAlignment="1">
      <alignment horizontal="right" vertical="center" wrapText="1"/>
    </xf>
    <xf numFmtId="0" fontId="58" fillId="25" borderId="12" xfId="42" applyFont="1" applyFill="1" applyBorder="1"/>
    <xf numFmtId="0" fontId="58" fillId="25" borderId="12" xfId="42" applyFont="1" applyFill="1" applyBorder="1" applyAlignment="1">
      <alignment vertical="center"/>
    </xf>
    <xf numFmtId="3" fontId="58" fillId="25" borderId="12" xfId="27" applyNumberFormat="1" applyFont="1" applyFill="1" applyBorder="1" applyAlignment="1">
      <alignment horizontal="right" vertical="center"/>
    </xf>
    <xf numFmtId="0" fontId="59" fillId="0" borderId="14" xfId="42" applyFont="1" applyBorder="1" applyAlignment="1">
      <alignment vertical="center"/>
    </xf>
    <xf numFmtId="3" fontId="59" fillId="0" borderId="12" xfId="0" applyNumberFormat="1" applyFont="1" applyFill="1" applyBorder="1" applyAlignment="1">
      <alignment horizontal="right" vertical="center" wrapText="1"/>
    </xf>
    <xf numFmtId="0" fontId="59" fillId="0" borderId="12" xfId="42" applyFont="1" applyBorder="1" applyAlignment="1">
      <alignment vertical="center"/>
    </xf>
    <xf numFmtId="0" fontId="59" fillId="0" borderId="12" xfId="42" applyFont="1" applyFill="1" applyBorder="1" applyAlignment="1">
      <alignment vertical="center"/>
    </xf>
    <xf numFmtId="3" fontId="59" fillId="0" borderId="12" xfId="27" applyNumberFormat="1" applyFont="1" applyFill="1" applyBorder="1" applyAlignment="1">
      <alignment horizontal="right" vertical="center"/>
    </xf>
    <xf numFmtId="3" fontId="58" fillId="26" borderId="12" xfId="27" applyNumberFormat="1" applyFont="1" applyFill="1" applyBorder="1" applyAlignment="1">
      <alignment horizontal="right" vertical="center"/>
    </xf>
    <xf numFmtId="3" fontId="59" fillId="0" borderId="12" xfId="0" applyNumberFormat="1" applyFont="1" applyBorder="1" applyAlignment="1">
      <alignment horizontal="right" vertical="center"/>
    </xf>
    <xf numFmtId="0" fontId="58" fillId="25" borderId="12" xfId="42" applyFont="1" applyFill="1" applyBorder="1" applyAlignment="1">
      <alignment horizontal="left" vertical="center"/>
    </xf>
    <xf numFmtId="3" fontId="58" fillId="25" borderId="12" xfId="0" applyNumberFormat="1" applyFont="1" applyFill="1" applyBorder="1" applyAlignment="1">
      <alignment horizontal="right" vertical="center"/>
    </xf>
    <xf numFmtId="0" fontId="58" fillId="26" borderId="12" xfId="42" applyFont="1" applyFill="1" applyBorder="1"/>
    <xf numFmtId="3" fontId="58" fillId="30" borderId="12" xfId="0" applyNumberFormat="1" applyFont="1" applyFill="1" applyBorder="1" applyAlignment="1">
      <alignment horizontal="right" vertical="center" wrapText="1"/>
    </xf>
    <xf numFmtId="0" fontId="58" fillId="30" borderId="12" xfId="42" applyFont="1" applyFill="1" applyBorder="1"/>
    <xf numFmtId="0" fontId="58" fillId="30" borderId="12" xfId="42" applyFont="1" applyFill="1" applyBorder="1" applyAlignment="1">
      <alignment vertical="center"/>
    </xf>
    <xf numFmtId="16" fontId="58" fillId="25" borderId="12" xfId="42" applyNumberFormat="1" applyFont="1" applyFill="1" applyBorder="1"/>
    <xf numFmtId="16" fontId="59" fillId="26" borderId="12" xfId="42" applyNumberFormat="1" applyFont="1" applyFill="1" applyBorder="1"/>
    <xf numFmtId="0" fontId="59" fillId="26" borderId="12" xfId="42" applyFont="1" applyFill="1" applyBorder="1" applyAlignment="1">
      <alignment vertical="center"/>
    </xf>
    <xf numFmtId="3" fontId="59" fillId="0" borderId="12" xfId="26" applyNumberFormat="1" applyFont="1" applyFill="1" applyBorder="1" applyAlignment="1">
      <alignment horizontal="right" vertical="center"/>
    </xf>
    <xf numFmtId="16" fontId="59" fillId="0" borderId="12" xfId="42" applyNumberFormat="1" applyFont="1" applyBorder="1"/>
    <xf numFmtId="3" fontId="58" fillId="25" borderId="12" xfId="26" applyNumberFormat="1" applyFont="1" applyFill="1" applyBorder="1" applyAlignment="1">
      <alignment horizontal="right" vertical="center"/>
    </xf>
    <xf numFmtId="0" fontId="59" fillId="0" borderId="12" xfId="42" applyFont="1" applyBorder="1" applyAlignment="1">
      <alignment vertical="center" wrapText="1"/>
    </xf>
    <xf numFmtId="3" fontId="59" fillId="26" borderId="12" xfId="26" applyNumberFormat="1" applyFont="1" applyFill="1" applyBorder="1" applyAlignment="1">
      <alignment horizontal="right" vertical="center"/>
    </xf>
    <xf numFmtId="0" fontId="59" fillId="0" borderId="12" xfId="0" applyFont="1" applyBorder="1" applyAlignment="1">
      <alignment vertical="center" wrapText="1"/>
    </xf>
    <xf numFmtId="0" fontId="59" fillId="0" borderId="0" xfId="0" applyFont="1"/>
    <xf numFmtId="3" fontId="58" fillId="26" borderId="12" xfId="26" applyNumberFormat="1" applyFont="1" applyFill="1" applyBorder="1" applyAlignment="1">
      <alignment horizontal="right" vertical="center"/>
    </xf>
    <xf numFmtId="0" fontId="59" fillId="26" borderId="12" xfId="43" applyFont="1" applyFill="1" applyBorder="1" applyAlignment="1">
      <alignment vertical="center"/>
    </xf>
    <xf numFmtId="0" fontId="59" fillId="30" borderId="10" xfId="42" applyFont="1" applyFill="1" applyBorder="1"/>
    <xf numFmtId="0" fontId="59" fillId="30" borderId="12" xfId="42" applyFont="1" applyFill="1" applyBorder="1" applyAlignment="1">
      <alignment vertical="center"/>
    </xf>
    <xf numFmtId="3" fontId="59" fillId="30" borderId="12" xfId="0" applyNumberFormat="1" applyFont="1" applyFill="1" applyBorder="1" applyAlignment="1">
      <alignment horizontal="right" vertical="center" wrapText="1"/>
    </xf>
    <xf numFmtId="0" fontId="29" fillId="26" borderId="0" xfId="42" applyFont="1" applyFill="1" applyBorder="1"/>
    <xf numFmtId="0" fontId="60" fillId="26" borderId="0" xfId="42" applyFont="1" applyFill="1" applyBorder="1" applyAlignment="1">
      <alignment vertical="center"/>
    </xf>
    <xf numFmtId="3" fontId="60" fillId="26" borderId="0" xfId="26" applyNumberFormat="1" applyFont="1" applyFill="1" applyBorder="1" applyAlignment="1">
      <alignment horizontal="right" vertical="center"/>
    </xf>
    <xf numFmtId="3" fontId="61" fillId="0" borderId="0" xfId="0" applyNumberFormat="1" applyFont="1" applyBorder="1" applyAlignment="1">
      <alignment horizontal="right" vertical="center"/>
    </xf>
    <xf numFmtId="0" fontId="61" fillId="0" borderId="0" xfId="42" applyFont="1" applyBorder="1" applyAlignment="1">
      <alignment vertical="center"/>
    </xf>
    <xf numFmtId="0" fontId="59" fillId="0" borderId="13" xfId="42" applyFont="1" applyBorder="1"/>
    <xf numFmtId="0" fontId="59" fillId="0" borderId="17" xfId="42" applyFont="1" applyBorder="1" applyAlignment="1">
      <alignment vertical="center"/>
    </xf>
    <xf numFmtId="0" fontId="58" fillId="25" borderId="14" xfId="42" applyFont="1" applyFill="1" applyBorder="1" applyAlignment="1">
      <alignment vertical="center"/>
    </xf>
    <xf numFmtId="3" fontId="59" fillId="27" borderId="12" xfId="26" applyNumberFormat="1" applyFont="1" applyFill="1" applyBorder="1" applyAlignment="1">
      <alignment horizontal="right" vertical="center"/>
    </xf>
    <xf numFmtId="3" fontId="58" fillId="30" borderId="12" xfId="0" applyNumberFormat="1" applyFont="1" applyFill="1" applyBorder="1" applyAlignment="1">
      <alignment horizontal="right" vertical="top" wrapText="1"/>
    </xf>
    <xf numFmtId="0" fontId="58" fillId="26" borderId="14" xfId="42" applyFont="1" applyFill="1" applyBorder="1" applyAlignment="1">
      <alignment vertical="center"/>
    </xf>
    <xf numFmtId="3" fontId="59" fillId="0" borderId="12" xfId="0" applyNumberFormat="1" applyFont="1" applyBorder="1" applyAlignment="1">
      <alignment horizontal="right" vertical="top" wrapText="1"/>
    </xf>
    <xf numFmtId="0" fontId="58" fillId="0" borderId="14" xfId="42" applyFont="1" applyBorder="1" applyAlignment="1">
      <alignment vertical="center"/>
    </xf>
    <xf numFmtId="0" fontId="59" fillId="0" borderId="0" xfId="0" applyFont="1" applyAlignment="1">
      <alignment horizontal="left" vertical="center" wrapText="1"/>
    </xf>
    <xf numFmtId="3" fontId="59" fillId="0" borderId="0" xfId="0" applyNumberFormat="1" applyFont="1" applyAlignment="1">
      <alignment horizontal="right" vertical="top" wrapText="1"/>
    </xf>
    <xf numFmtId="0" fontId="59" fillId="0" borderId="14" xfId="42" applyFont="1" applyFill="1" applyBorder="1" applyAlignment="1">
      <alignment vertical="center"/>
    </xf>
    <xf numFmtId="3" fontId="59" fillId="0" borderId="12" xfId="0" applyNumberFormat="1" applyFont="1" applyFill="1" applyBorder="1" applyAlignment="1">
      <alignment horizontal="right" vertical="top" wrapText="1"/>
    </xf>
    <xf numFmtId="3" fontId="59" fillId="0" borderId="12" xfId="0" applyNumberFormat="1" applyFont="1" applyFill="1" applyBorder="1" applyAlignment="1">
      <alignment horizontal="right" vertical="center"/>
    </xf>
    <xf numFmtId="0" fontId="59" fillId="0" borderId="0" xfId="0" applyFont="1" applyAlignment="1">
      <alignment vertical="center"/>
    </xf>
    <xf numFmtId="0" fontId="59" fillId="25" borderId="12" xfId="42" applyFont="1" applyFill="1" applyBorder="1"/>
    <xf numFmtId="0" fontId="58" fillId="25" borderId="14" xfId="42" applyFont="1" applyFill="1" applyBorder="1" applyAlignment="1">
      <alignment horizontal="center" vertical="center"/>
    </xf>
    <xf numFmtId="0" fontId="59" fillId="0" borderId="11" xfId="42" applyFont="1" applyFill="1" applyBorder="1"/>
    <xf numFmtId="0" fontId="59" fillId="30" borderId="12" xfId="42" applyFont="1" applyFill="1" applyBorder="1"/>
    <xf numFmtId="0" fontId="58" fillId="30" borderId="0" xfId="0" applyFont="1" applyFill="1" applyAlignment="1">
      <alignment vertical="center"/>
    </xf>
    <xf numFmtId="3" fontId="58" fillId="30" borderId="12" xfId="26" applyNumberFormat="1" applyFont="1" applyFill="1" applyBorder="1" applyAlignment="1">
      <alignment horizontal="right" vertical="center"/>
    </xf>
    <xf numFmtId="0" fontId="59" fillId="26" borderId="14" xfId="42" applyFont="1" applyFill="1" applyBorder="1" applyAlignment="1">
      <alignment vertical="center"/>
    </xf>
    <xf numFmtId="0" fontId="60" fillId="25" borderId="14" xfId="42" applyFont="1" applyFill="1" applyBorder="1" applyAlignment="1">
      <alignment horizontal="center" vertical="center"/>
    </xf>
    <xf numFmtId="3" fontId="60" fillId="30" borderId="12" xfId="26" applyNumberFormat="1" applyFont="1" applyFill="1" applyBorder="1" applyAlignment="1">
      <alignment horizontal="right" vertical="center"/>
    </xf>
    <xf numFmtId="0" fontId="62" fillId="0" borderId="0" xfId="42" applyFont="1"/>
    <xf numFmtId="0" fontId="61" fillId="0" borderId="0" xfId="42" applyFont="1" applyAlignment="1">
      <alignment vertical="center"/>
    </xf>
    <xf numFmtId="0" fontId="61" fillId="26" borderId="0" xfId="42" applyFont="1" applyFill="1" applyAlignment="1">
      <alignment vertical="center"/>
    </xf>
    <xf numFmtId="0" fontId="61" fillId="0" borderId="18" xfId="42" applyFont="1" applyBorder="1" applyAlignment="1">
      <alignment vertical="center"/>
    </xf>
    <xf numFmtId="0" fontId="61" fillId="0" borderId="12" xfId="0" applyFont="1" applyBorder="1" applyAlignment="1">
      <alignment vertical="center"/>
    </xf>
    <xf numFmtId="0" fontId="58" fillId="28" borderId="14" xfId="42" applyFont="1" applyFill="1" applyBorder="1" applyAlignment="1">
      <alignment vertical="center"/>
    </xf>
    <xf numFmtId="165" fontId="60" fillId="0" borderId="12" xfId="26" applyNumberFormat="1" applyFont="1" applyFill="1" applyBorder="1" applyAlignment="1">
      <alignment vertical="center"/>
    </xf>
    <xf numFmtId="165" fontId="60" fillId="28" borderId="12" xfId="26" applyNumberFormat="1" applyFont="1" applyFill="1" applyBorder="1" applyAlignment="1">
      <alignment vertical="center"/>
    </xf>
    <xf numFmtId="0" fontId="63" fillId="0" borderId="12" xfId="41" applyFont="1" applyBorder="1" applyAlignment="1">
      <alignment vertical="center"/>
    </xf>
    <xf numFmtId="165" fontId="64" fillId="26" borderId="12" xfId="27" applyNumberFormat="1" applyFont="1" applyFill="1" applyBorder="1"/>
    <xf numFmtId="165" fontId="63" fillId="26" borderId="12" xfId="27" applyNumberFormat="1" applyFont="1" applyFill="1" applyBorder="1"/>
    <xf numFmtId="3" fontId="63" fillId="0" borderId="12" xfId="0" applyNumberFormat="1" applyFont="1" applyBorder="1" applyAlignment="1">
      <alignment horizontal="right" vertical="top" wrapText="1"/>
    </xf>
    <xf numFmtId="0" fontId="63" fillId="0" borderId="12" xfId="0" applyFont="1" applyBorder="1" applyAlignment="1">
      <alignment horizontal="left" vertical="center" wrapText="1"/>
    </xf>
    <xf numFmtId="0" fontId="64" fillId="25" borderId="14" xfId="41" applyFont="1" applyFill="1" applyBorder="1"/>
    <xf numFmtId="165" fontId="63" fillId="25" borderId="12" xfId="27" applyNumberFormat="1" applyFont="1" applyFill="1" applyBorder="1"/>
    <xf numFmtId="165" fontId="64" fillId="25" borderId="12" xfId="27" applyNumberFormat="1" applyFont="1" applyFill="1" applyBorder="1"/>
    <xf numFmtId="3" fontId="64" fillId="25" borderId="12" xfId="27" applyNumberFormat="1" applyFont="1" applyFill="1" applyBorder="1" applyAlignment="1">
      <alignment horizontal="right"/>
    </xf>
    <xf numFmtId="0" fontId="63" fillId="0" borderId="14" xfId="41" applyFont="1" applyBorder="1"/>
    <xf numFmtId="3" fontId="63" fillId="26" borderId="12" xfId="27" applyNumberFormat="1" applyFont="1" applyFill="1" applyBorder="1" applyAlignment="1">
      <alignment horizontal="right"/>
    </xf>
    <xf numFmtId="3" fontId="63" fillId="26" borderId="16" xfId="27" applyNumberFormat="1" applyFont="1" applyFill="1" applyBorder="1" applyAlignment="1">
      <alignment horizontal="right"/>
    </xf>
    <xf numFmtId="3" fontId="63" fillId="0" borderId="12" xfId="0" applyNumberFormat="1" applyFont="1" applyBorder="1" applyAlignment="1">
      <alignment horizontal="right"/>
    </xf>
    <xf numFmtId="3" fontId="63" fillId="0" borderId="12" xfId="0" applyNumberFormat="1" applyFont="1" applyBorder="1" applyAlignment="1">
      <alignment horizontal="right" vertical="center" wrapText="1"/>
    </xf>
    <xf numFmtId="0" fontId="63" fillId="0" borderId="14" xfId="41" applyFont="1" applyFill="1" applyBorder="1"/>
    <xf numFmtId="3" fontId="64" fillId="26" borderId="16" xfId="27" applyNumberFormat="1" applyFont="1" applyFill="1" applyBorder="1" applyAlignment="1">
      <alignment horizontal="right"/>
    </xf>
    <xf numFmtId="3" fontId="65" fillId="26" borderId="12" xfId="27" applyNumberFormat="1" applyFont="1" applyFill="1" applyBorder="1" applyAlignment="1">
      <alignment horizontal="right"/>
    </xf>
    <xf numFmtId="3" fontId="66" fillId="26" borderId="12" xfId="27" applyNumberFormat="1" applyFont="1" applyFill="1" applyBorder="1" applyAlignment="1">
      <alignment horizontal="right"/>
    </xf>
    <xf numFmtId="0" fontId="64" fillId="25" borderId="14" xfId="41" applyFont="1" applyFill="1" applyBorder="1" applyAlignment="1">
      <alignment horizontal="left"/>
    </xf>
    <xf numFmtId="3" fontId="64" fillId="30" borderId="12" xfId="0" applyNumberFormat="1" applyFont="1" applyFill="1" applyBorder="1" applyAlignment="1">
      <alignment horizontal="right" vertical="center" wrapText="1"/>
    </xf>
    <xf numFmtId="3" fontId="63" fillId="26" borderId="12" xfId="27" applyNumberFormat="1" applyFont="1" applyFill="1" applyBorder="1" applyAlignment="1">
      <alignment horizontal="right" vertical="center"/>
    </xf>
    <xf numFmtId="3" fontId="64" fillId="26" borderId="12" xfId="27" applyNumberFormat="1" applyFont="1" applyFill="1" applyBorder="1" applyAlignment="1">
      <alignment horizontal="right" vertical="center"/>
    </xf>
    <xf numFmtId="3" fontId="63" fillId="0" borderId="12" xfId="0" applyNumberFormat="1" applyFont="1" applyBorder="1" applyAlignment="1">
      <alignment horizontal="right" vertical="center"/>
    </xf>
    <xf numFmtId="0" fontId="64" fillId="26" borderId="14" xfId="41" applyFont="1" applyFill="1" applyBorder="1"/>
    <xf numFmtId="0" fontId="64" fillId="0" borderId="14" xfId="41" applyFont="1" applyBorder="1"/>
    <xf numFmtId="3" fontId="63" fillId="0" borderId="0" xfId="0" applyNumberFormat="1" applyFont="1" applyAlignment="1">
      <alignment horizontal="right" vertical="top" wrapText="1"/>
    </xf>
    <xf numFmtId="3" fontId="64" fillId="26" borderId="12" xfId="27" applyNumberFormat="1" applyFont="1" applyFill="1" applyBorder="1" applyAlignment="1">
      <alignment horizontal="right"/>
    </xf>
    <xf numFmtId="3" fontId="64" fillId="25" borderId="16" xfId="27" applyNumberFormat="1" applyFont="1" applyFill="1" applyBorder="1" applyAlignment="1">
      <alignment horizontal="right"/>
    </xf>
    <xf numFmtId="3" fontId="63" fillId="25" borderId="12" xfId="0" applyNumberFormat="1" applyFont="1" applyFill="1" applyBorder="1" applyAlignment="1">
      <alignment horizontal="right"/>
    </xf>
    <xf numFmtId="3" fontId="63" fillId="27" borderId="12" xfId="27" applyNumberFormat="1" applyFont="1" applyFill="1" applyBorder="1" applyAlignment="1">
      <alignment horizontal="right"/>
    </xf>
    <xf numFmtId="3" fontId="64" fillId="25" borderId="12" xfId="0" applyNumberFormat="1" applyFont="1" applyFill="1" applyBorder="1" applyAlignment="1">
      <alignment horizontal="right"/>
    </xf>
    <xf numFmtId="0" fontId="63" fillId="26" borderId="14" xfId="41" applyFont="1" applyFill="1" applyBorder="1"/>
    <xf numFmtId="165" fontId="66" fillId="26" borderId="12" xfId="27" applyNumberFormat="1" applyFont="1" applyFill="1" applyBorder="1"/>
    <xf numFmtId="165" fontId="67" fillId="26" borderId="12" xfId="27" applyNumberFormat="1" applyFont="1" applyFill="1" applyBorder="1"/>
    <xf numFmtId="3" fontId="64" fillId="27" borderId="12" xfId="27" applyNumberFormat="1" applyFont="1" applyFill="1" applyBorder="1" applyAlignment="1">
      <alignment horizontal="right"/>
    </xf>
    <xf numFmtId="3" fontId="66" fillId="27" borderId="12" xfId="27" applyNumberFormat="1" applyFont="1" applyFill="1" applyBorder="1" applyAlignment="1">
      <alignment horizontal="right"/>
    </xf>
    <xf numFmtId="3" fontId="66" fillId="26" borderId="16" xfId="27" applyNumberFormat="1" applyFont="1" applyFill="1" applyBorder="1" applyAlignment="1">
      <alignment horizontal="right"/>
    </xf>
    <xf numFmtId="0" fontId="64" fillId="26" borderId="0" xfId="41" applyFont="1" applyFill="1" applyBorder="1"/>
    <xf numFmtId="165" fontId="64" fillId="26" borderId="0" xfId="27" applyNumberFormat="1" applyFont="1" applyFill="1" applyBorder="1"/>
    <xf numFmtId="3" fontId="64" fillId="26" borderId="0" xfId="27" applyNumberFormat="1" applyFont="1" applyFill="1" applyBorder="1" applyAlignment="1">
      <alignment horizontal="right"/>
    </xf>
    <xf numFmtId="3" fontId="63" fillId="0" borderId="20" xfId="0" applyNumberFormat="1" applyFont="1" applyBorder="1" applyAlignment="1">
      <alignment horizontal="right"/>
    </xf>
    <xf numFmtId="0" fontId="63" fillId="0" borderId="12" xfId="41" applyFont="1" applyBorder="1"/>
    <xf numFmtId="165" fontId="68" fillId="26" borderId="12" xfId="27" applyNumberFormat="1" applyFont="1" applyFill="1" applyBorder="1"/>
    <xf numFmtId="165" fontId="65" fillId="26" borderId="12" xfId="27" applyNumberFormat="1" applyFont="1" applyFill="1" applyBorder="1"/>
    <xf numFmtId="3" fontId="63" fillId="31" borderId="0" xfId="0" applyNumberFormat="1" applyFont="1" applyFill="1" applyAlignment="1">
      <alignment horizontal="right" vertical="top" wrapText="1"/>
    </xf>
    <xf numFmtId="0" fontId="62" fillId="0" borderId="0" xfId="41" applyFont="1"/>
    <xf numFmtId="0" fontId="63" fillId="0" borderId="12" xfId="0" applyFont="1" applyBorder="1"/>
    <xf numFmtId="0" fontId="32" fillId="28" borderId="14" xfId="41" applyFont="1" applyFill="1" applyBorder="1"/>
    <xf numFmtId="164" fontId="32" fillId="28" borderId="12" xfId="27" applyNumberFormat="1" applyFont="1" applyFill="1" applyBorder="1"/>
    <xf numFmtId="164" fontId="61" fillId="28" borderId="12" xfId="27" applyNumberFormat="1" applyFont="1" applyFill="1" applyBorder="1"/>
    <xf numFmtId="165" fontId="32" fillId="28" borderId="16" xfId="27" applyNumberFormat="1" applyFont="1" applyFill="1" applyBorder="1"/>
    <xf numFmtId="0" fontId="0" fillId="0" borderId="0" xfId="0" applyAlignment="1">
      <alignment wrapText="1"/>
    </xf>
    <xf numFmtId="167" fontId="30" fillId="0" borderId="12" xfId="26" applyNumberFormat="1" applyFont="1" applyBorder="1" applyAlignment="1">
      <alignment horizontal="right" wrapText="1"/>
    </xf>
    <xf numFmtId="167" fontId="28" fillId="27" borderId="12" xfId="26" applyNumberFormat="1" applyFont="1" applyFill="1" applyBorder="1" applyAlignment="1">
      <alignment horizontal="right" wrapText="1"/>
    </xf>
    <xf numFmtId="167" fontId="28" fillId="25" borderId="12" xfId="26" applyNumberFormat="1" applyFont="1" applyFill="1" applyBorder="1" applyAlignment="1">
      <alignment horizontal="right" wrapText="1"/>
    </xf>
    <xf numFmtId="167" fontId="34" fillId="0" borderId="12" xfId="26" applyNumberFormat="1" applyFont="1" applyFill="1" applyBorder="1" applyAlignment="1">
      <alignment horizontal="right" wrapText="1"/>
    </xf>
    <xf numFmtId="167" fontId="44" fillId="26" borderId="12" xfId="26" applyNumberFormat="1" applyFont="1" applyFill="1" applyBorder="1" applyAlignment="1">
      <alignment horizontal="right" wrapText="1"/>
    </xf>
    <xf numFmtId="167" fontId="44" fillId="0" borderId="12" xfId="26" applyNumberFormat="1" applyFont="1" applyBorder="1" applyAlignment="1">
      <alignment horizontal="right" wrapText="1"/>
    </xf>
    <xf numFmtId="167" fontId="30" fillId="27" borderId="12" xfId="26" applyNumberFormat="1" applyFont="1" applyFill="1" applyBorder="1" applyAlignment="1">
      <alignment horizontal="right" wrapText="1"/>
    </xf>
    <xf numFmtId="167" fontId="44" fillId="0" borderId="12" xfId="26" applyNumberFormat="1" applyFont="1" applyFill="1" applyBorder="1" applyAlignment="1">
      <alignment horizontal="right"/>
    </xf>
    <xf numFmtId="0" fontId="26" fillId="25" borderId="12" xfId="44" applyFont="1" applyFill="1" applyBorder="1" applyAlignment="1">
      <alignment horizontal="center"/>
    </xf>
    <xf numFmtId="0" fontId="26" fillId="25" borderId="22" xfId="44" applyFont="1" applyFill="1" applyBorder="1" applyAlignment="1">
      <alignment horizontal="center"/>
    </xf>
    <xf numFmtId="0" fontId="21" fillId="25" borderId="12" xfId="44" applyFont="1" applyFill="1" applyBorder="1" applyAlignment="1">
      <alignment horizontal="center" wrapText="1"/>
    </xf>
    <xf numFmtId="0" fontId="26" fillId="25" borderId="16" xfId="44" applyFont="1" applyFill="1" applyBorder="1" applyAlignment="1">
      <alignment horizontal="center"/>
    </xf>
    <xf numFmtId="0" fontId="26" fillId="25" borderId="13" xfId="44" applyFont="1" applyFill="1" applyBorder="1" applyAlignment="1">
      <alignment horizontal="center"/>
    </xf>
    <xf numFmtId="3" fontId="42" fillId="26" borderId="16" xfId="26" applyNumberFormat="1" applyFont="1" applyFill="1" applyBorder="1" applyAlignment="1">
      <alignment horizontal="right"/>
    </xf>
    <xf numFmtId="3" fontId="43" fillId="25" borderId="16" xfId="26" applyNumberFormat="1" applyFont="1" applyFill="1" applyBorder="1" applyAlignment="1">
      <alignment horizontal="right"/>
    </xf>
    <xf numFmtId="3" fontId="46" fillId="26" borderId="16" xfId="26" applyNumberFormat="1" applyFont="1" applyFill="1" applyBorder="1" applyAlignment="1">
      <alignment horizontal="right"/>
    </xf>
    <xf numFmtId="3" fontId="46" fillId="25" borderId="16" xfId="26" applyNumberFormat="1" applyFont="1" applyFill="1" applyBorder="1" applyAlignment="1">
      <alignment horizontal="right"/>
    </xf>
    <xf numFmtId="3" fontId="26" fillId="25" borderId="16" xfId="26" applyNumberFormat="1" applyFont="1" applyFill="1" applyBorder="1" applyAlignment="1">
      <alignment horizontal="right"/>
    </xf>
    <xf numFmtId="3" fontId="44" fillId="26" borderId="16" xfId="26" applyNumberFormat="1" applyFont="1" applyFill="1" applyBorder="1" applyAlignment="1">
      <alignment horizontal="right"/>
    </xf>
    <xf numFmtId="3" fontId="34" fillId="0" borderId="16" xfId="26" applyNumberFormat="1" applyFont="1" applyFill="1" applyBorder="1" applyAlignment="1">
      <alignment horizontal="right"/>
    </xf>
    <xf numFmtId="3" fontId="41" fillId="26" borderId="16" xfId="26" applyNumberFormat="1" applyFont="1" applyFill="1" applyBorder="1" applyAlignment="1">
      <alignment horizontal="right"/>
    </xf>
    <xf numFmtId="0" fontId="26" fillId="25" borderId="17" xfId="44" applyFont="1" applyFill="1" applyBorder="1" applyAlignment="1">
      <alignment horizontal="center"/>
    </xf>
    <xf numFmtId="3" fontId="42" fillId="26" borderId="14" xfId="26" applyNumberFormat="1" applyFont="1" applyFill="1" applyBorder="1" applyAlignment="1">
      <alignment horizontal="right"/>
    </xf>
    <xf numFmtId="3" fontId="46" fillId="25" borderId="14" xfId="26" applyNumberFormat="1" applyFont="1" applyFill="1" applyBorder="1" applyAlignment="1">
      <alignment horizontal="right"/>
    </xf>
    <xf numFmtId="3" fontId="43" fillId="25" borderId="14" xfId="26" applyNumberFormat="1" applyFont="1" applyFill="1" applyBorder="1" applyAlignment="1">
      <alignment horizontal="right"/>
    </xf>
    <xf numFmtId="3" fontId="41" fillId="0" borderId="14" xfId="26" applyNumberFormat="1" applyFont="1" applyFill="1" applyBorder="1" applyAlignment="1">
      <alignment horizontal="right"/>
    </xf>
    <xf numFmtId="0" fontId="26" fillId="25" borderId="27" xfId="44" applyFont="1" applyFill="1" applyBorder="1" applyAlignment="1">
      <alignment horizontal="center"/>
    </xf>
    <xf numFmtId="3" fontId="42" fillId="26" borderId="28" xfId="26" applyNumberFormat="1" applyFont="1" applyFill="1" applyBorder="1" applyAlignment="1">
      <alignment horizontal="right"/>
    </xf>
    <xf numFmtId="3" fontId="43" fillId="25" borderId="28" xfId="26" applyNumberFormat="1" applyFont="1" applyFill="1" applyBorder="1" applyAlignment="1">
      <alignment horizontal="right"/>
    </xf>
    <xf numFmtId="3" fontId="46" fillId="26" borderId="28" xfId="26" applyNumberFormat="1" applyFont="1" applyFill="1" applyBorder="1" applyAlignment="1">
      <alignment horizontal="right"/>
    </xf>
    <xf numFmtId="3" fontId="46" fillId="25" borderId="28" xfId="26" applyNumberFormat="1" applyFont="1" applyFill="1" applyBorder="1" applyAlignment="1">
      <alignment horizontal="right"/>
    </xf>
    <xf numFmtId="3" fontId="26" fillId="26" borderId="28" xfId="26" applyNumberFormat="1" applyFont="1" applyFill="1" applyBorder="1" applyAlignment="1">
      <alignment horizontal="right"/>
    </xf>
    <xf numFmtId="3" fontId="30" fillId="26" borderId="28" xfId="26" applyNumberFormat="1" applyFont="1" applyFill="1" applyBorder="1" applyAlignment="1">
      <alignment horizontal="right"/>
    </xf>
    <xf numFmtId="3" fontId="30" fillId="25" borderId="28" xfId="26" applyNumberFormat="1" applyFont="1" applyFill="1" applyBorder="1" applyAlignment="1">
      <alignment horizontal="right"/>
    </xf>
    <xf numFmtId="3" fontId="44" fillId="26" borderId="28" xfId="26" applyNumberFormat="1" applyFont="1" applyFill="1" applyBorder="1" applyAlignment="1">
      <alignment horizontal="right"/>
    </xf>
    <xf numFmtId="3" fontId="28" fillId="26" borderId="28" xfId="26" applyNumberFormat="1" applyFont="1" applyFill="1" applyBorder="1" applyAlignment="1">
      <alignment horizontal="right"/>
    </xf>
    <xf numFmtId="3" fontId="34" fillId="26" borderId="28" xfId="26" applyNumberFormat="1" applyFont="1" applyFill="1" applyBorder="1" applyAlignment="1">
      <alignment horizontal="right"/>
    </xf>
    <xf numFmtId="3" fontId="34" fillId="0" borderId="28" xfId="26" applyNumberFormat="1" applyFont="1" applyFill="1" applyBorder="1" applyAlignment="1">
      <alignment horizontal="right"/>
    </xf>
    <xf numFmtId="3" fontId="41" fillId="26" borderId="28" xfId="26" applyNumberFormat="1" applyFont="1" applyFill="1" applyBorder="1" applyAlignment="1">
      <alignment horizontal="right"/>
    </xf>
    <xf numFmtId="3" fontId="42" fillId="26" borderId="19" xfId="26" applyNumberFormat="1" applyFont="1" applyFill="1" applyBorder="1" applyAlignment="1">
      <alignment horizontal="right"/>
    </xf>
    <xf numFmtId="3" fontId="43" fillId="25" borderId="19" xfId="26" applyNumberFormat="1" applyFont="1" applyFill="1" applyBorder="1" applyAlignment="1">
      <alignment horizontal="right"/>
    </xf>
    <xf numFmtId="3" fontId="46" fillId="26" borderId="19" xfId="26" applyNumberFormat="1" applyFont="1" applyFill="1" applyBorder="1" applyAlignment="1">
      <alignment horizontal="right"/>
    </xf>
    <xf numFmtId="3" fontId="46" fillId="25" borderId="19" xfId="26" applyNumberFormat="1" applyFont="1" applyFill="1" applyBorder="1" applyAlignment="1">
      <alignment horizontal="right"/>
    </xf>
    <xf numFmtId="3" fontId="24" fillId="26" borderId="19" xfId="26" applyNumberFormat="1" applyFont="1" applyFill="1" applyBorder="1" applyAlignment="1">
      <alignment horizontal="right"/>
    </xf>
    <xf numFmtId="3" fontId="28" fillId="26" borderId="19" xfId="26" applyNumberFormat="1" applyFont="1" applyFill="1" applyBorder="1" applyAlignment="1">
      <alignment horizontal="right"/>
    </xf>
    <xf numFmtId="3" fontId="28" fillId="25" borderId="19" xfId="26" applyNumberFormat="1" applyFont="1" applyFill="1" applyBorder="1" applyAlignment="1">
      <alignment horizontal="right"/>
    </xf>
    <xf numFmtId="3" fontId="44" fillId="26" borderId="19" xfId="26" applyNumberFormat="1" applyFont="1" applyFill="1" applyBorder="1" applyAlignment="1">
      <alignment horizontal="right"/>
    </xf>
    <xf numFmtId="3" fontId="34" fillId="26" borderId="19" xfId="26" applyNumberFormat="1" applyFont="1" applyFill="1" applyBorder="1" applyAlignment="1">
      <alignment horizontal="right"/>
    </xf>
    <xf numFmtId="3" fontId="34" fillId="0" borderId="19" xfId="26" applyNumberFormat="1" applyFont="1" applyFill="1" applyBorder="1" applyAlignment="1">
      <alignment horizontal="right"/>
    </xf>
    <xf numFmtId="3" fontId="41" fillId="26" borderId="19" xfId="26" applyNumberFormat="1" applyFont="1" applyFill="1" applyBorder="1" applyAlignment="1">
      <alignment horizontal="right"/>
    </xf>
    <xf numFmtId="3" fontId="42" fillId="26" borderId="29" xfId="26" applyNumberFormat="1" applyFont="1" applyFill="1" applyBorder="1" applyAlignment="1">
      <alignment horizontal="right"/>
    </xf>
    <xf numFmtId="3" fontId="43" fillId="25" borderId="29" xfId="26" applyNumberFormat="1" applyFont="1" applyFill="1" applyBorder="1" applyAlignment="1">
      <alignment horizontal="right"/>
    </xf>
    <xf numFmtId="3" fontId="46" fillId="26" borderId="29" xfId="26" applyNumberFormat="1" applyFont="1" applyFill="1" applyBorder="1" applyAlignment="1">
      <alignment horizontal="right"/>
    </xf>
    <xf numFmtId="3" fontId="46" fillId="25" borderId="29" xfId="26" applyNumberFormat="1" applyFont="1" applyFill="1" applyBorder="1" applyAlignment="1">
      <alignment horizontal="right"/>
    </xf>
    <xf numFmtId="3" fontId="24" fillId="26" borderId="29" xfId="26" applyNumberFormat="1" applyFont="1" applyFill="1" applyBorder="1" applyAlignment="1">
      <alignment horizontal="right"/>
    </xf>
    <xf numFmtId="3" fontId="28" fillId="26" borderId="29" xfId="26" applyNumberFormat="1" applyFont="1" applyFill="1" applyBorder="1" applyAlignment="1">
      <alignment horizontal="right"/>
    </xf>
    <xf numFmtId="3" fontId="28" fillId="25" borderId="29" xfId="26" applyNumberFormat="1" applyFont="1" applyFill="1" applyBorder="1" applyAlignment="1">
      <alignment horizontal="right"/>
    </xf>
    <xf numFmtId="3" fontId="44" fillId="26" borderId="29" xfId="26" applyNumberFormat="1" applyFont="1" applyFill="1" applyBorder="1" applyAlignment="1">
      <alignment horizontal="right"/>
    </xf>
    <xf numFmtId="3" fontId="34" fillId="26" borderId="29" xfId="26" applyNumberFormat="1" applyFont="1" applyFill="1" applyBorder="1" applyAlignment="1">
      <alignment horizontal="right"/>
    </xf>
    <xf numFmtId="3" fontId="34" fillId="0" borderId="29" xfId="26" applyNumberFormat="1" applyFont="1" applyFill="1" applyBorder="1" applyAlignment="1">
      <alignment horizontal="right"/>
    </xf>
    <xf numFmtId="3" fontId="41" fillId="26" borderId="29" xfId="26" applyNumberFormat="1" applyFont="1" applyFill="1" applyBorder="1" applyAlignment="1">
      <alignment horizontal="right"/>
    </xf>
    <xf numFmtId="3" fontId="24" fillId="26" borderId="28" xfId="26" applyNumberFormat="1" applyFont="1" applyFill="1" applyBorder="1" applyAlignment="1">
      <alignment horizontal="right"/>
    </xf>
    <xf numFmtId="3" fontId="28" fillId="25" borderId="28" xfId="26" applyNumberFormat="1" applyFont="1" applyFill="1" applyBorder="1" applyAlignment="1">
      <alignment horizontal="right"/>
    </xf>
    <xf numFmtId="3" fontId="42" fillId="0" borderId="16" xfId="26" applyNumberFormat="1" applyFont="1" applyFill="1" applyBorder="1" applyAlignment="1">
      <alignment horizontal="right"/>
    </xf>
    <xf numFmtId="3" fontId="41" fillId="0" borderId="16" xfId="26" applyNumberFormat="1" applyFont="1" applyFill="1" applyBorder="1" applyAlignment="1">
      <alignment horizontal="right"/>
    </xf>
    <xf numFmtId="3" fontId="42" fillId="0" borderId="28" xfId="26" applyNumberFormat="1" applyFont="1" applyFill="1" applyBorder="1" applyAlignment="1">
      <alignment horizontal="right"/>
    </xf>
    <xf numFmtId="3" fontId="41" fillId="0" borderId="28" xfId="26" applyNumberFormat="1" applyFont="1" applyFill="1" applyBorder="1" applyAlignment="1">
      <alignment horizontal="right"/>
    </xf>
    <xf numFmtId="0" fontId="26" fillId="25" borderId="31" xfId="44" applyFont="1" applyFill="1" applyBorder="1" applyAlignment="1">
      <alignment horizontal="center"/>
    </xf>
    <xf numFmtId="0" fontId="26" fillId="25" borderId="32" xfId="44" applyFont="1" applyFill="1" applyBorder="1" applyAlignment="1">
      <alignment horizontal="center"/>
    </xf>
    <xf numFmtId="3" fontId="42" fillId="26" borderId="20" xfId="26" applyNumberFormat="1" applyFont="1" applyFill="1" applyBorder="1" applyAlignment="1">
      <alignment horizontal="right"/>
    </xf>
    <xf numFmtId="0" fontId="26" fillId="25" borderId="23" xfId="44" applyFont="1" applyFill="1" applyBorder="1" applyAlignment="1">
      <alignment horizontal="center"/>
    </xf>
    <xf numFmtId="0" fontId="26" fillId="25" borderId="33" xfId="44" applyFont="1" applyFill="1" applyBorder="1" applyAlignment="1">
      <alignment horizontal="center"/>
    </xf>
    <xf numFmtId="3" fontId="42" fillId="26" borderId="34" xfId="26" applyNumberFormat="1" applyFont="1" applyFill="1" applyBorder="1" applyAlignment="1">
      <alignment horizontal="right"/>
    </xf>
    <xf numFmtId="0" fontId="24" fillId="0" borderId="10" xfId="44" applyFont="1" applyBorder="1"/>
    <xf numFmtId="0" fontId="30" fillId="26" borderId="15" xfId="44" applyFont="1" applyFill="1" applyBorder="1"/>
    <xf numFmtId="3" fontId="41" fillId="26" borderId="10" xfId="26" applyNumberFormat="1" applyFont="1" applyFill="1" applyBorder="1" applyAlignment="1">
      <alignment horizontal="right"/>
    </xf>
    <xf numFmtId="3" fontId="41" fillId="26" borderId="35" xfId="26" applyNumberFormat="1" applyFont="1" applyFill="1" applyBorder="1" applyAlignment="1">
      <alignment horizontal="right"/>
    </xf>
    <xf numFmtId="3" fontId="41" fillId="26" borderId="36" xfId="26" applyNumberFormat="1" applyFont="1" applyFill="1" applyBorder="1" applyAlignment="1">
      <alignment horizontal="right"/>
    </xf>
    <xf numFmtId="3" fontId="41" fillId="26" borderId="37" xfId="26" applyNumberFormat="1" applyFont="1" applyFill="1" applyBorder="1" applyAlignment="1">
      <alignment horizontal="right"/>
    </xf>
    <xf numFmtId="3" fontId="41" fillId="26" borderId="38" xfId="26" applyNumberFormat="1" applyFont="1" applyFill="1" applyBorder="1" applyAlignment="1">
      <alignment horizontal="right"/>
    </xf>
    <xf numFmtId="3" fontId="42" fillId="26" borderId="15" xfId="26" applyNumberFormat="1" applyFont="1" applyFill="1" applyBorder="1" applyAlignment="1">
      <alignment horizontal="right"/>
    </xf>
    <xf numFmtId="3" fontId="42" fillId="26" borderId="10" xfId="26" applyNumberFormat="1" applyFont="1" applyFill="1" applyBorder="1" applyAlignment="1">
      <alignment horizontal="right"/>
    </xf>
    <xf numFmtId="3" fontId="42" fillId="26" borderId="35" xfId="26" applyNumberFormat="1" applyFont="1" applyFill="1" applyBorder="1" applyAlignment="1">
      <alignment horizontal="right"/>
    </xf>
    <xf numFmtId="3" fontId="42" fillId="26" borderId="36" xfId="26" applyNumberFormat="1" applyFont="1" applyFill="1" applyBorder="1" applyAlignment="1">
      <alignment horizontal="right"/>
    </xf>
    <xf numFmtId="0" fontId="31" fillId="25" borderId="39" xfId="44" applyFont="1" applyFill="1" applyBorder="1"/>
    <xf numFmtId="0" fontId="28" fillId="25" borderId="40" xfId="44" applyFont="1" applyFill="1" applyBorder="1"/>
    <xf numFmtId="3" fontId="28" fillId="25" borderId="41" xfId="26" applyNumberFormat="1" applyFont="1" applyFill="1" applyBorder="1" applyAlignment="1">
      <alignment horizontal="right"/>
    </xf>
    <xf numFmtId="3" fontId="28" fillId="25" borderId="42" xfId="26" applyNumberFormat="1" applyFont="1" applyFill="1" applyBorder="1" applyAlignment="1">
      <alignment horizontal="right"/>
    </xf>
    <xf numFmtId="3" fontId="43" fillId="25" borderId="23" xfId="26" applyNumberFormat="1" applyFont="1" applyFill="1" applyBorder="1" applyAlignment="1">
      <alignment horizontal="right"/>
    </xf>
    <xf numFmtId="3" fontId="43" fillId="25" borderId="24" xfId="26" applyNumberFormat="1" applyFont="1" applyFill="1" applyBorder="1" applyAlignment="1">
      <alignment horizontal="right"/>
    </xf>
    <xf numFmtId="3" fontId="43" fillId="25" borderId="25" xfId="26" applyNumberFormat="1" applyFont="1" applyFill="1" applyBorder="1" applyAlignment="1">
      <alignment horizontal="right"/>
    </xf>
    <xf numFmtId="3" fontId="46" fillId="25" borderId="40" xfId="26" applyNumberFormat="1" applyFont="1" applyFill="1" applyBorder="1" applyAlignment="1">
      <alignment horizontal="right"/>
    </xf>
    <xf numFmtId="3" fontId="46" fillId="25" borderId="41" xfId="26" applyNumberFormat="1" applyFont="1" applyFill="1" applyBorder="1" applyAlignment="1">
      <alignment horizontal="right"/>
    </xf>
    <xf numFmtId="3" fontId="46" fillId="25" borderId="42" xfId="26" applyNumberFormat="1" applyFont="1" applyFill="1" applyBorder="1" applyAlignment="1">
      <alignment horizontal="right"/>
    </xf>
    <xf numFmtId="3" fontId="46" fillId="25" borderId="23" xfId="26" applyNumberFormat="1" applyFont="1" applyFill="1" applyBorder="1" applyAlignment="1">
      <alignment horizontal="right"/>
    </xf>
    <xf numFmtId="3" fontId="0" fillId="0" borderId="0" xfId="0" applyNumberFormat="1" applyFill="1"/>
    <xf numFmtId="0" fontId="38" fillId="32" borderId="45" xfId="0" applyFont="1" applyFill="1" applyBorder="1" applyAlignment="1">
      <alignment horizontal="center" vertical="top" wrapText="1"/>
    </xf>
    <xf numFmtId="0" fontId="69" fillId="0" borderId="12" xfId="0" applyFont="1" applyBorder="1" applyAlignment="1">
      <alignment horizontal="center" vertical="top" wrapText="1"/>
    </xf>
    <xf numFmtId="0" fontId="69" fillId="0" borderId="12" xfId="0" applyFont="1" applyBorder="1" applyAlignment="1">
      <alignment horizontal="left" vertical="top" wrapText="1"/>
    </xf>
    <xf numFmtId="3" fontId="69" fillId="0" borderId="12" xfId="0" applyNumberFormat="1" applyFont="1" applyBorder="1" applyAlignment="1">
      <alignment horizontal="right" vertical="top" wrapText="1"/>
    </xf>
    <xf numFmtId="0" fontId="71" fillId="35" borderId="0" xfId="0" applyFont="1" applyFill="1" applyAlignment="1">
      <alignment wrapText="1"/>
    </xf>
    <xf numFmtId="0" fontId="71" fillId="35" borderId="0" xfId="0" applyFont="1" applyFill="1"/>
    <xf numFmtId="0" fontId="23" fillId="27" borderId="12" xfId="43" applyFont="1" applyFill="1" applyBorder="1" applyAlignment="1">
      <alignment horizontal="center"/>
    </xf>
    <xf numFmtId="0" fontId="36" fillId="34" borderId="10" xfId="0" applyFont="1" applyFill="1" applyBorder="1" applyAlignment="1">
      <alignment horizontal="center" vertical="center" wrapText="1"/>
    </xf>
    <xf numFmtId="0" fontId="36" fillId="34" borderId="11" xfId="0" applyFont="1" applyFill="1" applyBorder="1" applyAlignment="1">
      <alignment horizontal="center" vertical="center" wrapText="1"/>
    </xf>
    <xf numFmtId="0" fontId="36" fillId="34" borderId="13" xfId="0" applyFont="1" applyFill="1" applyBorder="1" applyAlignment="1">
      <alignment horizontal="center" vertical="center" wrapText="1"/>
    </xf>
    <xf numFmtId="0" fontId="36" fillId="34" borderId="10" xfId="41" applyFont="1" applyFill="1" applyBorder="1" applyAlignment="1">
      <alignment horizontal="center" vertical="center" wrapText="1"/>
    </xf>
    <xf numFmtId="164" fontId="28" fillId="25" borderId="12" xfId="27" applyNumberFormat="1" applyFont="1" applyFill="1" applyBorder="1" applyAlignment="1">
      <alignment horizontal="center"/>
    </xf>
    <xf numFmtId="0" fontId="21" fillId="29" borderId="10" xfId="41" applyFont="1" applyFill="1" applyBorder="1" applyAlignment="1">
      <alignment horizontal="center" textRotation="255"/>
    </xf>
    <xf numFmtId="0" fontId="21" fillId="29" borderId="11" xfId="41" applyFont="1" applyFill="1" applyBorder="1" applyAlignment="1">
      <alignment horizontal="center" textRotation="255"/>
    </xf>
    <xf numFmtId="0" fontId="21" fillId="29" borderId="13" xfId="41" applyFont="1" applyFill="1" applyBorder="1" applyAlignment="1">
      <alignment horizontal="center" textRotation="255"/>
    </xf>
    <xf numFmtId="164" fontId="23" fillId="25" borderId="12" xfId="27" applyNumberFormat="1" applyFont="1" applyFill="1" applyBorder="1" applyAlignment="1">
      <alignment horizontal="center"/>
    </xf>
    <xf numFmtId="0" fontId="58" fillId="25" borderId="12" xfId="0" applyFont="1" applyFill="1" applyBorder="1" applyAlignment="1">
      <alignment horizontal="center" vertical="center" wrapText="1"/>
    </xf>
    <xf numFmtId="0" fontId="58" fillId="25" borderId="10" xfId="42" applyFont="1" applyFill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 wrapText="1"/>
    </xf>
    <xf numFmtId="0" fontId="58" fillId="0" borderId="13" xfId="0" applyFont="1" applyBorder="1" applyAlignment="1">
      <alignment horizontal="center" vertical="center" wrapText="1"/>
    </xf>
    <xf numFmtId="0" fontId="32" fillId="29" borderId="10" xfId="42" applyFont="1" applyFill="1" applyBorder="1" applyAlignment="1">
      <alignment horizontal="center" textRotation="255"/>
    </xf>
    <xf numFmtId="0" fontId="32" fillId="29" borderId="11" xfId="42" applyFont="1" applyFill="1" applyBorder="1" applyAlignment="1">
      <alignment horizontal="center" textRotation="255"/>
    </xf>
    <xf numFmtId="0" fontId="32" fillId="29" borderId="13" xfId="42" applyFont="1" applyFill="1" applyBorder="1" applyAlignment="1">
      <alignment horizontal="center" textRotation="255"/>
    </xf>
    <xf numFmtId="0" fontId="58" fillId="30" borderId="10" xfId="42" applyFont="1" applyFill="1" applyBorder="1" applyAlignment="1">
      <alignment horizontal="center" vertical="center"/>
    </xf>
    <xf numFmtId="0" fontId="58" fillId="30" borderId="11" xfId="42" applyFont="1" applyFill="1" applyBorder="1" applyAlignment="1">
      <alignment horizontal="center" vertical="center"/>
    </xf>
    <xf numFmtId="0" fontId="58" fillId="30" borderId="13" xfId="42" applyFont="1" applyFill="1" applyBorder="1" applyAlignment="1">
      <alignment horizontal="center" vertical="center"/>
    </xf>
    <xf numFmtId="0" fontId="58" fillId="25" borderId="11" xfId="42" applyFont="1" applyFill="1" applyBorder="1" applyAlignment="1">
      <alignment horizontal="center" vertical="center" wrapText="1"/>
    </xf>
    <xf numFmtId="0" fontId="58" fillId="25" borderId="13" xfId="42" applyFont="1" applyFill="1" applyBorder="1" applyAlignment="1">
      <alignment horizontal="center" vertical="center" wrapText="1"/>
    </xf>
    <xf numFmtId="0" fontId="23" fillId="27" borderId="12" xfId="43" applyFont="1" applyFill="1" applyBorder="1" applyAlignment="1">
      <alignment horizontal="center"/>
    </xf>
    <xf numFmtId="0" fontId="26" fillId="25" borderId="26" xfId="44" applyFont="1" applyFill="1" applyBorder="1" applyAlignment="1">
      <alignment horizontal="center"/>
    </xf>
    <xf numFmtId="0" fontId="26" fillId="25" borderId="30" xfId="44" applyFont="1" applyFill="1" applyBorder="1" applyAlignment="1">
      <alignment horizontal="center"/>
    </xf>
    <xf numFmtId="0" fontId="32" fillId="29" borderId="10" xfId="44" applyFont="1" applyFill="1" applyBorder="1" applyAlignment="1">
      <alignment horizontal="center" textRotation="45"/>
    </xf>
    <xf numFmtId="0" fontId="32" fillId="29" borderId="13" xfId="44" applyFont="1" applyFill="1" applyBorder="1" applyAlignment="1">
      <alignment horizontal="center" textRotation="45"/>
    </xf>
    <xf numFmtId="0" fontId="25" fillId="24" borderId="10" xfId="44" applyFont="1" applyFill="1" applyBorder="1" applyAlignment="1">
      <alignment horizontal="center"/>
    </xf>
    <xf numFmtId="0" fontId="25" fillId="24" borderId="13" xfId="44" applyFont="1" applyFill="1" applyBorder="1" applyAlignment="1">
      <alignment horizontal="center"/>
    </xf>
    <xf numFmtId="0" fontId="26" fillId="25" borderId="12" xfId="44" applyFont="1" applyFill="1" applyBorder="1" applyAlignment="1">
      <alignment horizontal="center"/>
    </xf>
    <xf numFmtId="0" fontId="26" fillId="25" borderId="16" xfId="44" applyFont="1" applyFill="1" applyBorder="1" applyAlignment="1">
      <alignment horizontal="center"/>
    </xf>
    <xf numFmtId="0" fontId="26" fillId="25" borderId="24" xfId="44" applyFont="1" applyFill="1" applyBorder="1" applyAlignment="1">
      <alignment horizontal="center"/>
    </xf>
    <xf numFmtId="0" fontId="26" fillId="25" borderId="25" xfId="44" applyFont="1" applyFill="1" applyBorder="1" applyAlignment="1">
      <alignment horizontal="center"/>
    </xf>
    <xf numFmtId="0" fontId="70" fillId="0" borderId="43" xfId="0" applyFont="1" applyBorder="1" applyAlignment="1">
      <alignment horizontal="center"/>
    </xf>
    <xf numFmtId="0" fontId="70" fillId="0" borderId="44" xfId="0" applyFont="1" applyBorder="1" applyAlignment="1">
      <alignment horizontal="center"/>
    </xf>
    <xf numFmtId="0" fontId="24" fillId="0" borderId="12" xfId="43" applyFont="1" applyBorder="1" applyAlignment="1">
      <alignment horizontal="center"/>
    </xf>
    <xf numFmtId="0" fontId="28" fillId="27" borderId="12" xfId="43" applyFont="1" applyFill="1" applyBorder="1" applyAlignment="1">
      <alignment horizontal="center"/>
    </xf>
    <xf numFmtId="0" fontId="28" fillId="27" borderId="12" xfId="43" applyFont="1" applyFill="1" applyBorder="1" applyAlignment="1">
      <alignment horizontal="center"/>
    </xf>
    <xf numFmtId="0" fontId="28" fillId="31" borderId="12" xfId="43" applyFont="1" applyFill="1" applyBorder="1" applyAlignment="1">
      <alignment horizontal="center"/>
    </xf>
    <xf numFmtId="0" fontId="28" fillId="31" borderId="12" xfId="43" applyFont="1" applyFill="1" applyBorder="1" applyAlignment="1">
      <alignment horizontal="center" wrapText="1"/>
    </xf>
    <xf numFmtId="165" fontId="28" fillId="31" borderId="12" xfId="26" applyNumberFormat="1" applyFont="1" applyFill="1" applyBorder="1" applyAlignment="1">
      <alignment horizontal="center"/>
    </xf>
    <xf numFmtId="0" fontId="30" fillId="0" borderId="12" xfId="43" applyFont="1" applyBorder="1"/>
    <xf numFmtId="0" fontId="42" fillId="26" borderId="12" xfId="43" applyFont="1" applyFill="1" applyBorder="1"/>
    <xf numFmtId="0" fontId="45" fillId="27" borderId="12" xfId="43" applyFont="1" applyFill="1" applyBorder="1" applyAlignment="1">
      <alignment horizontal="center"/>
    </xf>
    <xf numFmtId="3" fontId="28" fillId="25" borderId="12" xfId="43" applyNumberFormat="1" applyFont="1" applyFill="1" applyBorder="1" applyAlignment="1">
      <alignment horizontal="center"/>
    </xf>
    <xf numFmtId="0" fontId="24" fillId="26" borderId="12" xfId="43" applyFont="1" applyFill="1" applyBorder="1"/>
    <xf numFmtId="0" fontId="0" fillId="0" borderId="20" xfId="0" applyBorder="1" applyAlignment="1">
      <alignment horizontal="right"/>
    </xf>
  </cellXfs>
  <cellStyles count="49">
    <cellStyle name="1. jelölőszín" xfId="31" builtinId="29" customBuiltin="1"/>
    <cellStyle name="2. jelölőszín" xfId="32" builtinId="33" customBuiltin="1"/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3. jelölőszín" xfId="33" builtinId="37" customBuiltin="1"/>
    <cellStyle name="4. jelölőszín" xfId="34" builtinId="41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5. jelölőszín" xfId="35" builtinId="45" customBuiltin="1"/>
    <cellStyle name="6. jelölőszín" xfId="36" builtinId="49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Ezres 2" xfId="27"/>
    <cellStyle name="Figyelmeztetés" xfId="28" builtinId="11" customBuiltin="1"/>
    <cellStyle name="Hivatkozott cella" xfId="29" builtinId="24" customBuiltin="1"/>
    <cellStyle name="Jegyzet" xfId="30" builtinId="10" customBuiltin="1"/>
    <cellStyle name="Jó" xfId="37" builtinId="26" customBuiltin="1"/>
    <cellStyle name="Kimenet" xfId="38" builtinId="21" customBuiltin="1"/>
    <cellStyle name="Magyarázó szöveg" xfId="39" builtinId="53" customBuiltin="1"/>
    <cellStyle name="Normál" xfId="0" builtinId="0"/>
    <cellStyle name="Normál 2" xfId="40"/>
    <cellStyle name="Normál_Munka1" xfId="41"/>
    <cellStyle name="Normál_Munka2" xfId="42"/>
    <cellStyle name="Normál_Munka3" xfId="43"/>
    <cellStyle name="Normál_Munka4" xfId="44"/>
    <cellStyle name="Összesen" xfId="45" builtinId="25" customBuiltin="1"/>
    <cellStyle name="Rossz" xfId="46" builtinId="27" customBuiltin="1"/>
    <cellStyle name="Semleges" xfId="47" builtinId="28" customBuiltin="1"/>
    <cellStyle name="Számítás" xfId="48" builtinId="22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9"/>
  <sheetViews>
    <sheetView topLeftCell="B1" zoomScale="90" zoomScaleNormal="90" workbookViewId="0">
      <pane xSplit="4" ySplit="5" topLeftCell="F6" activePane="bottomRight" state="frozen"/>
      <selection activeCell="M67" sqref="M67"/>
      <selection pane="topRight" activeCell="M67" sqref="M67"/>
      <selection pane="bottomLeft" activeCell="M67" sqref="M67"/>
      <selection pane="bottomRight" activeCell="I1" sqref="I1"/>
    </sheetView>
  </sheetViews>
  <sheetFormatPr defaultRowHeight="12.75" x14ac:dyDescent="0.2"/>
  <cols>
    <col min="2" max="2" width="63.42578125" customWidth="1"/>
    <col min="3" max="5" width="0" hidden="1" customWidth="1"/>
    <col min="6" max="6" width="20.28515625" customWidth="1"/>
    <col min="7" max="9" width="21.28515625" customWidth="1"/>
    <col min="11" max="11" width="23.140625" customWidth="1"/>
    <col min="12" max="12" width="14.42578125" customWidth="1"/>
  </cols>
  <sheetData>
    <row r="1" spans="1:9" x14ac:dyDescent="0.2">
      <c r="I1" s="48" t="s">
        <v>437</v>
      </c>
    </row>
    <row r="2" spans="1:9" ht="20.25" customHeight="1" x14ac:dyDescent="0.3">
      <c r="A2" s="366" t="s">
        <v>134</v>
      </c>
      <c r="B2" s="1"/>
      <c r="C2" s="369" t="s">
        <v>7</v>
      </c>
      <c r="D2" s="369"/>
      <c r="E2" s="369"/>
      <c r="F2" s="127"/>
      <c r="G2" s="364" t="s">
        <v>402</v>
      </c>
      <c r="H2" s="364" t="s">
        <v>401</v>
      </c>
      <c r="I2" s="361" t="s">
        <v>406</v>
      </c>
    </row>
    <row r="3" spans="1:9" ht="20.25" x14ac:dyDescent="0.3">
      <c r="A3" s="367"/>
      <c r="B3" s="2" t="s">
        <v>246</v>
      </c>
      <c r="C3" s="369"/>
      <c r="D3" s="369"/>
      <c r="E3" s="369"/>
      <c r="F3" s="126" t="s">
        <v>394</v>
      </c>
      <c r="G3" s="362"/>
      <c r="H3" s="362"/>
      <c r="I3" s="362"/>
    </row>
    <row r="4" spans="1:9" ht="20.25" x14ac:dyDescent="0.3">
      <c r="A4" s="367"/>
      <c r="B4" s="3"/>
      <c r="C4" s="365" t="s">
        <v>124</v>
      </c>
      <c r="D4" s="365"/>
      <c r="E4" s="365" t="s">
        <v>20</v>
      </c>
      <c r="F4" s="126" t="s">
        <v>21</v>
      </c>
      <c r="G4" s="362"/>
      <c r="H4" s="362"/>
      <c r="I4" s="362"/>
    </row>
    <row r="5" spans="1:9" ht="20.25" x14ac:dyDescent="0.3">
      <c r="A5" s="368"/>
      <c r="B5" s="5"/>
      <c r="C5" s="6" t="s">
        <v>135</v>
      </c>
      <c r="D5" s="4" t="s">
        <v>136</v>
      </c>
      <c r="E5" s="365"/>
      <c r="F5" s="128"/>
      <c r="G5" s="363"/>
      <c r="H5" s="363"/>
      <c r="I5" s="363"/>
    </row>
    <row r="6" spans="1:9" ht="14.25" x14ac:dyDescent="0.2">
      <c r="A6" s="89" t="s">
        <v>31</v>
      </c>
      <c r="B6" s="206" t="s">
        <v>32</v>
      </c>
      <c r="C6" s="207"/>
      <c r="D6" s="208"/>
      <c r="E6" s="207"/>
      <c r="F6" s="209">
        <v>21182710</v>
      </c>
      <c r="G6" s="209">
        <v>20952710</v>
      </c>
      <c r="H6" s="209">
        <v>22517860</v>
      </c>
      <c r="I6" s="209">
        <v>20583908</v>
      </c>
    </row>
    <row r="7" spans="1:9" ht="14.25" x14ac:dyDescent="0.2">
      <c r="A7" s="89" t="s">
        <v>33</v>
      </c>
      <c r="B7" s="206" t="s">
        <v>34</v>
      </c>
      <c r="C7" s="207"/>
      <c r="D7" s="208"/>
      <c r="E7" s="207"/>
      <c r="F7" s="209">
        <v>670925</v>
      </c>
      <c r="G7" s="209">
        <v>670925</v>
      </c>
      <c r="H7" s="209">
        <v>670925</v>
      </c>
      <c r="I7" s="209">
        <v>670925</v>
      </c>
    </row>
    <row r="8" spans="1:9" ht="14.25" x14ac:dyDescent="0.2">
      <c r="A8" s="89" t="s">
        <v>35</v>
      </c>
      <c r="B8" s="206" t="s">
        <v>36</v>
      </c>
      <c r="C8" s="207"/>
      <c r="D8" s="208"/>
      <c r="E8" s="207"/>
      <c r="F8" s="209">
        <v>0</v>
      </c>
      <c r="G8" s="209">
        <v>0</v>
      </c>
      <c r="H8" s="209">
        <v>0</v>
      </c>
      <c r="I8" s="209">
        <v>1010940</v>
      </c>
    </row>
    <row r="9" spans="1:9" ht="14.25" x14ac:dyDescent="0.2">
      <c r="A9" s="89" t="s">
        <v>37</v>
      </c>
      <c r="B9" s="206" t="s">
        <v>38</v>
      </c>
      <c r="C9" s="207"/>
      <c r="D9" s="208"/>
      <c r="E9" s="207"/>
      <c r="F9" s="209">
        <v>1000000</v>
      </c>
      <c r="G9" s="209">
        <v>1000000</v>
      </c>
      <c r="H9" s="209">
        <v>1100000</v>
      </c>
      <c r="I9" s="209">
        <v>1100000</v>
      </c>
    </row>
    <row r="10" spans="1:9" ht="14.25" x14ac:dyDescent="0.2">
      <c r="A10" s="89" t="s">
        <v>323</v>
      </c>
      <c r="B10" s="210" t="s">
        <v>314</v>
      </c>
      <c r="C10" s="207"/>
      <c r="D10" s="208"/>
      <c r="E10" s="207"/>
      <c r="F10" s="209">
        <v>0</v>
      </c>
      <c r="G10" s="209">
        <v>0</v>
      </c>
      <c r="H10" s="209">
        <v>0</v>
      </c>
      <c r="I10" s="209">
        <v>0</v>
      </c>
    </row>
    <row r="11" spans="1:9" ht="14.25" x14ac:dyDescent="0.2">
      <c r="A11" s="89" t="s">
        <v>39</v>
      </c>
      <c r="B11" s="206" t="s">
        <v>40</v>
      </c>
      <c r="C11" s="207"/>
      <c r="D11" s="208"/>
      <c r="E11" s="207"/>
      <c r="F11" s="209">
        <v>0</v>
      </c>
      <c r="G11" s="209">
        <v>0</v>
      </c>
      <c r="H11" s="209">
        <v>0</v>
      </c>
      <c r="I11" s="209">
        <v>0</v>
      </c>
    </row>
    <row r="12" spans="1:9" ht="14.25" x14ac:dyDescent="0.2">
      <c r="A12" s="89" t="s">
        <v>41</v>
      </c>
      <c r="B12" s="206" t="s">
        <v>42</v>
      </c>
      <c r="C12" s="207"/>
      <c r="D12" s="208"/>
      <c r="E12" s="207"/>
      <c r="F12" s="209">
        <v>0</v>
      </c>
      <c r="G12" s="209">
        <v>0</v>
      </c>
      <c r="H12" s="209">
        <v>0</v>
      </c>
      <c r="I12" s="209">
        <v>0</v>
      </c>
    </row>
    <row r="13" spans="1:9" ht="14.25" x14ac:dyDescent="0.2">
      <c r="A13" s="89" t="s">
        <v>43</v>
      </c>
      <c r="B13" s="206" t="s">
        <v>366</v>
      </c>
      <c r="C13" s="207"/>
      <c r="D13" s="208"/>
      <c r="E13" s="207"/>
      <c r="F13" s="209">
        <v>0</v>
      </c>
      <c r="G13" s="209">
        <v>0</v>
      </c>
      <c r="H13" s="209">
        <v>0</v>
      </c>
      <c r="I13" s="209">
        <v>0</v>
      </c>
    </row>
    <row r="14" spans="1:9" ht="14.25" x14ac:dyDescent="0.2">
      <c r="A14" s="89" t="s">
        <v>44</v>
      </c>
      <c r="B14" s="206" t="s">
        <v>45</v>
      </c>
      <c r="C14" s="207"/>
      <c r="D14" s="208"/>
      <c r="E14" s="207"/>
      <c r="F14" s="209">
        <v>100000</v>
      </c>
      <c r="G14" s="209">
        <v>100000</v>
      </c>
      <c r="H14" s="209">
        <v>100000</v>
      </c>
      <c r="I14" s="209">
        <v>100000</v>
      </c>
    </row>
    <row r="15" spans="1:9" ht="14.25" x14ac:dyDescent="0.2">
      <c r="A15" s="89" t="s">
        <v>46</v>
      </c>
      <c r="B15" s="206" t="s">
        <v>47</v>
      </c>
      <c r="C15" s="207"/>
      <c r="D15" s="208"/>
      <c r="E15" s="207"/>
      <c r="F15" s="209">
        <v>0</v>
      </c>
      <c r="G15" s="209">
        <v>0</v>
      </c>
      <c r="H15" s="209">
        <v>0</v>
      </c>
      <c r="I15" s="209">
        <v>0</v>
      </c>
    </row>
    <row r="16" spans="1:9" ht="14.25" x14ac:dyDescent="0.2">
      <c r="A16" s="89" t="s">
        <v>48</v>
      </c>
      <c r="B16" s="206" t="s">
        <v>79</v>
      </c>
      <c r="C16" s="207"/>
      <c r="D16" s="208"/>
      <c r="E16" s="207"/>
      <c r="F16" s="209">
        <v>0</v>
      </c>
      <c r="G16" s="209">
        <v>230000</v>
      </c>
      <c r="H16" s="209">
        <v>330000</v>
      </c>
      <c r="I16" s="209">
        <v>330000</v>
      </c>
    </row>
    <row r="17" spans="1:10" ht="15" x14ac:dyDescent="0.25">
      <c r="A17" s="87" t="s">
        <v>54</v>
      </c>
      <c r="B17" s="211" t="s">
        <v>346</v>
      </c>
      <c r="C17" s="212">
        <v>0</v>
      </c>
      <c r="D17" s="213">
        <v>0</v>
      </c>
      <c r="E17" s="212">
        <v>0</v>
      </c>
      <c r="F17" s="214">
        <f t="shared" ref="F17:H17" si="0">SUM(F6:F16)</f>
        <v>22953635</v>
      </c>
      <c r="G17" s="214">
        <f t="shared" si="0"/>
        <v>22953635</v>
      </c>
      <c r="H17" s="214">
        <f t="shared" si="0"/>
        <v>24718785</v>
      </c>
      <c r="I17" s="214">
        <v>23795773</v>
      </c>
    </row>
    <row r="18" spans="1:10" ht="14.25" x14ac:dyDescent="0.2">
      <c r="A18" s="89" t="s">
        <v>49</v>
      </c>
      <c r="B18" s="215" t="s">
        <v>52</v>
      </c>
      <c r="C18" s="207"/>
      <c r="D18" s="208"/>
      <c r="E18" s="207"/>
      <c r="F18" s="216"/>
      <c r="G18" s="217"/>
      <c r="H18" s="217"/>
      <c r="I18" s="218"/>
    </row>
    <row r="19" spans="1:10" ht="14.25" x14ac:dyDescent="0.2">
      <c r="A19" s="89" t="s">
        <v>50</v>
      </c>
      <c r="B19" s="215" t="s">
        <v>53</v>
      </c>
      <c r="C19" s="207"/>
      <c r="D19" s="208"/>
      <c r="E19" s="207"/>
      <c r="F19" s="219">
        <v>700000</v>
      </c>
      <c r="G19" s="219">
        <v>700000</v>
      </c>
      <c r="H19" s="219">
        <v>700000</v>
      </c>
      <c r="I19" s="219">
        <v>1623012</v>
      </c>
    </row>
    <row r="20" spans="1:10" ht="14.25" x14ac:dyDescent="0.2">
      <c r="A20" s="89" t="s">
        <v>51</v>
      </c>
      <c r="B20" s="215" t="s">
        <v>80</v>
      </c>
      <c r="C20" s="207"/>
      <c r="D20" s="207"/>
      <c r="E20" s="207"/>
      <c r="F20" s="216"/>
      <c r="G20" s="217"/>
      <c r="H20" s="217"/>
      <c r="I20" s="218"/>
    </row>
    <row r="21" spans="1:10" ht="15" x14ac:dyDescent="0.25">
      <c r="A21" s="87" t="s">
        <v>55</v>
      </c>
      <c r="B21" s="211" t="s">
        <v>347</v>
      </c>
      <c r="C21" s="212">
        <v>0</v>
      </c>
      <c r="D21" s="213">
        <v>0</v>
      </c>
      <c r="E21" s="212">
        <v>0</v>
      </c>
      <c r="F21" s="214">
        <f>SUM(F18:F20)</f>
        <v>700000</v>
      </c>
      <c r="G21" s="214">
        <f>SUM(G18:G20)</f>
        <v>700000</v>
      </c>
      <c r="H21" s="214">
        <f>SUM(H18:H20)</f>
        <v>700000</v>
      </c>
      <c r="I21" s="214">
        <v>1623012</v>
      </c>
    </row>
    <row r="22" spans="1:10" ht="15" x14ac:dyDescent="0.25">
      <c r="A22" s="87" t="s">
        <v>56</v>
      </c>
      <c r="B22" s="211" t="s">
        <v>63</v>
      </c>
      <c r="C22" s="213">
        <v>0</v>
      </c>
      <c r="D22" s="212">
        <v>0</v>
      </c>
      <c r="E22" s="213">
        <v>0</v>
      </c>
      <c r="F22" s="214">
        <f>SUM(F17,F21)</f>
        <v>23653635</v>
      </c>
      <c r="G22" s="214">
        <f>SUM(G17,G21)</f>
        <v>23653635</v>
      </c>
      <c r="H22" s="214">
        <f>SUM(H17,H21)</f>
        <v>25418785</v>
      </c>
      <c r="I22" s="214">
        <v>25418785</v>
      </c>
    </row>
    <row r="23" spans="1:10" ht="14.25" hidden="1" x14ac:dyDescent="0.2">
      <c r="A23" s="89" t="s">
        <v>57</v>
      </c>
      <c r="B23" s="220" t="s">
        <v>22</v>
      </c>
      <c r="C23" s="207"/>
      <c r="D23" s="208"/>
      <c r="E23" s="207"/>
      <c r="F23" s="216"/>
      <c r="G23" s="221"/>
      <c r="H23" s="221"/>
      <c r="I23" s="218"/>
    </row>
    <row r="24" spans="1:10" ht="14.25" hidden="1" x14ac:dyDescent="0.2">
      <c r="A24" s="89" t="s">
        <v>58</v>
      </c>
      <c r="B24" s="220" t="s">
        <v>23</v>
      </c>
      <c r="C24" s="207"/>
      <c r="D24" s="208"/>
      <c r="E24" s="207"/>
      <c r="F24" s="222"/>
      <c r="G24" s="221"/>
      <c r="H24" s="221"/>
      <c r="I24" s="218"/>
    </row>
    <row r="25" spans="1:10" ht="14.25" hidden="1" x14ac:dyDescent="0.2">
      <c r="A25" s="89" t="s">
        <v>59</v>
      </c>
      <c r="B25" s="220" t="s">
        <v>253</v>
      </c>
      <c r="C25" s="207"/>
      <c r="D25" s="208"/>
      <c r="E25" s="207"/>
      <c r="F25" s="223"/>
      <c r="G25" s="221"/>
      <c r="H25" s="221"/>
      <c r="I25" s="218"/>
    </row>
    <row r="26" spans="1:10" ht="14.25" hidden="1" x14ac:dyDescent="0.2">
      <c r="A26" s="89" t="s">
        <v>60</v>
      </c>
      <c r="B26" s="220" t="s">
        <v>19</v>
      </c>
      <c r="C26" s="207"/>
      <c r="D26" s="208"/>
      <c r="E26" s="208"/>
      <c r="F26" s="222"/>
      <c r="G26" s="221"/>
      <c r="H26" s="221"/>
      <c r="I26" s="218"/>
    </row>
    <row r="27" spans="1:10" ht="15" x14ac:dyDescent="0.25">
      <c r="A27" s="87" t="s">
        <v>61</v>
      </c>
      <c r="B27" s="224" t="s">
        <v>62</v>
      </c>
      <c r="C27" s="212">
        <v>0</v>
      </c>
      <c r="D27" s="213">
        <v>0</v>
      </c>
      <c r="E27" s="212">
        <v>0</v>
      </c>
      <c r="F27" s="225">
        <v>4602959</v>
      </c>
      <c r="G27" s="225">
        <v>4602959</v>
      </c>
      <c r="H27" s="225">
        <v>4908163</v>
      </c>
      <c r="I27" s="225">
        <v>4908163</v>
      </c>
    </row>
    <row r="28" spans="1:10" ht="14.25" hidden="1" x14ac:dyDescent="0.2">
      <c r="A28" s="89" t="s">
        <v>65</v>
      </c>
      <c r="B28" s="220" t="s">
        <v>29</v>
      </c>
      <c r="C28" s="207"/>
      <c r="D28" s="208"/>
      <c r="E28" s="207"/>
      <c r="F28" s="226"/>
      <c r="G28" s="227"/>
      <c r="H28" s="227"/>
      <c r="I28" s="228"/>
    </row>
    <row r="29" spans="1:10" ht="14.25" hidden="1" x14ac:dyDescent="0.2">
      <c r="A29" s="89" t="s">
        <v>66</v>
      </c>
      <c r="B29" s="215" t="s">
        <v>67</v>
      </c>
      <c r="C29" s="207"/>
      <c r="D29" s="208"/>
      <c r="E29" s="207"/>
      <c r="F29" s="226"/>
      <c r="G29" s="227"/>
      <c r="H29" s="227"/>
      <c r="I29" s="228"/>
    </row>
    <row r="30" spans="1:10" ht="15" x14ac:dyDescent="0.25">
      <c r="A30" s="90" t="s">
        <v>68</v>
      </c>
      <c r="B30" s="229" t="s">
        <v>267</v>
      </c>
      <c r="C30" s="208">
        <v>0</v>
      </c>
      <c r="D30" s="207">
        <v>0</v>
      </c>
      <c r="E30" s="208">
        <v>0</v>
      </c>
      <c r="F30" s="219">
        <v>177055</v>
      </c>
      <c r="G30" s="219">
        <v>177055</v>
      </c>
      <c r="H30" s="219">
        <v>177055</v>
      </c>
      <c r="I30" s="219">
        <v>177055</v>
      </c>
      <c r="J30" s="131"/>
    </row>
    <row r="31" spans="1:10" ht="14.25" hidden="1" x14ac:dyDescent="0.2">
      <c r="A31" s="89" t="s">
        <v>72</v>
      </c>
      <c r="B31" s="215" t="s">
        <v>16</v>
      </c>
      <c r="C31" s="207"/>
      <c r="D31" s="208"/>
      <c r="E31" s="207"/>
      <c r="F31" s="226"/>
      <c r="G31" s="227"/>
      <c r="H31" s="227"/>
      <c r="I31" s="228"/>
    </row>
    <row r="32" spans="1:10" ht="14.25" hidden="1" x14ac:dyDescent="0.2">
      <c r="A32" s="89" t="s">
        <v>73</v>
      </c>
      <c r="B32" s="215" t="s">
        <v>69</v>
      </c>
      <c r="C32" s="207"/>
      <c r="D32" s="208"/>
      <c r="E32" s="207"/>
      <c r="F32" s="226"/>
      <c r="G32" s="227"/>
      <c r="H32" s="227"/>
      <c r="I32" s="228"/>
    </row>
    <row r="33" spans="1:11" ht="14.25" hidden="1" x14ac:dyDescent="0.2">
      <c r="A33" s="89" t="s">
        <v>74</v>
      </c>
      <c r="B33" s="215" t="s">
        <v>70</v>
      </c>
      <c r="C33" s="207"/>
      <c r="D33" s="208"/>
      <c r="E33" s="207"/>
      <c r="F33" s="226"/>
      <c r="G33" s="227"/>
      <c r="H33" s="227"/>
      <c r="I33" s="228"/>
    </row>
    <row r="34" spans="1:11" ht="14.25" hidden="1" x14ac:dyDescent="0.2">
      <c r="A34" s="89" t="s">
        <v>75</v>
      </c>
      <c r="B34" s="215" t="s">
        <v>17</v>
      </c>
      <c r="C34" s="207"/>
      <c r="D34" s="208"/>
      <c r="E34" s="207"/>
      <c r="F34" s="226"/>
      <c r="G34" s="227"/>
      <c r="H34" s="227"/>
      <c r="I34" s="228"/>
    </row>
    <row r="35" spans="1:11" ht="14.25" hidden="1" x14ac:dyDescent="0.2">
      <c r="A35" s="89" t="s">
        <v>76</v>
      </c>
      <c r="B35" s="220" t="s">
        <v>24</v>
      </c>
      <c r="C35" s="207"/>
      <c r="D35" s="208"/>
      <c r="E35" s="207"/>
      <c r="F35" s="226"/>
      <c r="G35" s="227"/>
      <c r="H35" s="227"/>
      <c r="I35" s="228"/>
    </row>
    <row r="36" spans="1:11" ht="14.25" hidden="1" x14ac:dyDescent="0.2">
      <c r="A36" s="89" t="s">
        <v>77</v>
      </c>
      <c r="B36" s="215" t="s">
        <v>71</v>
      </c>
      <c r="C36" s="207"/>
      <c r="D36" s="208"/>
      <c r="E36" s="207"/>
      <c r="F36" s="226"/>
      <c r="G36" s="227"/>
      <c r="H36" s="227"/>
      <c r="I36" s="228"/>
    </row>
    <row r="37" spans="1:11" ht="14.25" x14ac:dyDescent="0.2">
      <c r="A37" s="89" t="s">
        <v>78</v>
      </c>
      <c r="B37" s="230" t="s">
        <v>268</v>
      </c>
      <c r="C37" s="208">
        <v>0</v>
      </c>
      <c r="D37" s="207">
        <v>0</v>
      </c>
      <c r="E37" s="208">
        <v>0</v>
      </c>
      <c r="F37" s="219">
        <v>265000</v>
      </c>
      <c r="G37" s="219">
        <v>260000</v>
      </c>
      <c r="H37" s="219">
        <v>260000</v>
      </c>
      <c r="I37" s="219">
        <v>260000</v>
      </c>
      <c r="J37" s="132"/>
    </row>
    <row r="38" spans="1:11" ht="15" x14ac:dyDescent="0.25">
      <c r="A38" s="87" t="s">
        <v>64</v>
      </c>
      <c r="B38" s="211" t="s">
        <v>345</v>
      </c>
      <c r="C38" s="213">
        <v>0</v>
      </c>
      <c r="D38" s="212">
        <v>0</v>
      </c>
      <c r="E38" s="213">
        <v>0</v>
      </c>
      <c r="F38" s="214">
        <f>SUM(F30:F37)</f>
        <v>442055</v>
      </c>
      <c r="G38" s="214">
        <f>SUM(G30:G37)</f>
        <v>437055</v>
      </c>
      <c r="H38" s="214">
        <f>SUM(H30:H37)</f>
        <v>437055</v>
      </c>
      <c r="I38" s="214">
        <v>437055</v>
      </c>
    </row>
    <row r="39" spans="1:11" ht="14.25" x14ac:dyDescent="0.2">
      <c r="A39" s="89" t="s">
        <v>81</v>
      </c>
      <c r="B39" s="215" t="s">
        <v>82</v>
      </c>
      <c r="C39" s="207"/>
      <c r="D39" s="208"/>
      <c r="E39" s="207"/>
      <c r="F39" s="216">
        <v>0</v>
      </c>
      <c r="G39" s="217">
        <v>0</v>
      </c>
      <c r="H39" s="217">
        <v>0</v>
      </c>
      <c r="I39" s="218"/>
      <c r="J39" s="10"/>
    </row>
    <row r="40" spans="1:11" ht="14.25" x14ac:dyDescent="0.2">
      <c r="A40" s="89" t="s">
        <v>83</v>
      </c>
      <c r="B40" s="215" t="s">
        <v>243</v>
      </c>
      <c r="C40" s="207"/>
      <c r="D40" s="208"/>
      <c r="E40" s="207"/>
      <c r="F40" s="216">
        <v>80000</v>
      </c>
      <c r="G40" s="217">
        <v>80000</v>
      </c>
      <c r="H40" s="217">
        <v>80000</v>
      </c>
      <c r="I40" s="231">
        <v>80000</v>
      </c>
      <c r="J40" s="98"/>
    </row>
    <row r="41" spans="1:11" ht="15" x14ac:dyDescent="0.25">
      <c r="A41" s="87" t="s">
        <v>84</v>
      </c>
      <c r="B41" s="211" t="s">
        <v>348</v>
      </c>
      <c r="C41" s="213">
        <v>0</v>
      </c>
      <c r="D41" s="213">
        <v>0</v>
      </c>
      <c r="E41" s="213">
        <v>0</v>
      </c>
      <c r="F41" s="214">
        <f>SUM(F39:F40)</f>
        <v>80000</v>
      </c>
      <c r="G41" s="214">
        <f>SUM(G39:G40)</f>
        <v>80000</v>
      </c>
      <c r="H41" s="214">
        <f>SUM(H39:H40)</f>
        <v>80000</v>
      </c>
      <c r="I41" s="214">
        <v>80000</v>
      </c>
    </row>
    <row r="42" spans="1:11" ht="14.25" x14ac:dyDescent="0.2">
      <c r="A42" s="89" t="s">
        <v>85</v>
      </c>
      <c r="B42" s="215" t="s">
        <v>244</v>
      </c>
      <c r="C42" s="207"/>
      <c r="D42" s="208"/>
      <c r="E42" s="207"/>
      <c r="F42" s="219">
        <v>945000</v>
      </c>
      <c r="G42" s="219">
        <v>945000</v>
      </c>
      <c r="H42" s="219">
        <v>1145000</v>
      </c>
      <c r="I42" s="219">
        <v>1126000</v>
      </c>
    </row>
    <row r="43" spans="1:11" ht="14.25" x14ac:dyDescent="0.2">
      <c r="A43" s="89" t="s">
        <v>95</v>
      </c>
      <c r="B43" s="215" t="s">
        <v>96</v>
      </c>
      <c r="C43" s="207"/>
      <c r="D43" s="208"/>
      <c r="E43" s="207"/>
      <c r="F43" s="219">
        <v>4628800</v>
      </c>
      <c r="G43" s="219">
        <v>4615750</v>
      </c>
      <c r="H43" s="219">
        <v>3745396</v>
      </c>
      <c r="I43" s="219">
        <v>4445396</v>
      </c>
    </row>
    <row r="44" spans="1:11" ht="14.25" x14ac:dyDescent="0.2">
      <c r="A44" s="89" t="s">
        <v>86</v>
      </c>
      <c r="B44" s="215" t="s">
        <v>87</v>
      </c>
      <c r="C44" s="207"/>
      <c r="D44" s="208"/>
      <c r="E44" s="207"/>
      <c r="F44" s="219">
        <v>745000</v>
      </c>
      <c r="G44" s="219">
        <v>745000</v>
      </c>
      <c r="H44" s="219">
        <v>745000</v>
      </c>
      <c r="I44" s="219">
        <v>745000</v>
      </c>
      <c r="K44" s="98"/>
    </row>
    <row r="45" spans="1:11" ht="14.25" x14ac:dyDescent="0.2">
      <c r="A45" s="89" t="s">
        <v>88</v>
      </c>
      <c r="B45" s="215" t="s">
        <v>89</v>
      </c>
      <c r="C45" s="207"/>
      <c r="D45" s="208"/>
      <c r="E45" s="207"/>
      <c r="F45" s="219">
        <v>150000</v>
      </c>
      <c r="G45" s="226">
        <v>150000</v>
      </c>
      <c r="H45" s="226">
        <v>150000</v>
      </c>
      <c r="I45" s="228">
        <v>150000</v>
      </c>
    </row>
    <row r="46" spans="1:11" ht="14.25" x14ac:dyDescent="0.2">
      <c r="A46" s="89" t="s">
        <v>90</v>
      </c>
      <c r="B46" s="215" t="s">
        <v>91</v>
      </c>
      <c r="C46" s="207"/>
      <c r="D46" s="208"/>
      <c r="E46" s="207"/>
      <c r="F46" s="226">
        <v>0</v>
      </c>
      <c r="G46" s="226">
        <v>0</v>
      </c>
      <c r="H46" s="226">
        <v>0</v>
      </c>
      <c r="I46" s="228">
        <v>0</v>
      </c>
    </row>
    <row r="47" spans="1:11" ht="14.25" x14ac:dyDescent="0.2">
      <c r="A47" s="89" t="s">
        <v>92</v>
      </c>
      <c r="B47" s="215" t="s">
        <v>247</v>
      </c>
      <c r="C47" s="207"/>
      <c r="D47" s="208"/>
      <c r="E47" s="207"/>
      <c r="F47" s="226">
        <v>0</v>
      </c>
      <c r="G47" s="226">
        <v>13050</v>
      </c>
      <c r="H47" s="226">
        <v>117050</v>
      </c>
      <c r="I47" s="228">
        <v>100350</v>
      </c>
    </row>
    <row r="48" spans="1:11" ht="14.25" x14ac:dyDescent="0.2">
      <c r="A48" s="89" t="s">
        <v>93</v>
      </c>
      <c r="B48" s="215" t="s">
        <v>248</v>
      </c>
      <c r="C48" s="207"/>
      <c r="D48" s="208"/>
      <c r="E48" s="207"/>
      <c r="F48" s="219">
        <v>1000000</v>
      </c>
      <c r="G48" s="219">
        <v>1000000</v>
      </c>
      <c r="H48" s="219">
        <v>946000</v>
      </c>
      <c r="I48" s="219">
        <v>812700</v>
      </c>
    </row>
    <row r="49" spans="1:9" ht="15" x14ac:dyDescent="0.25">
      <c r="A49" s="87" t="s">
        <v>94</v>
      </c>
      <c r="B49" s="211" t="s">
        <v>349</v>
      </c>
      <c r="C49" s="212">
        <v>0</v>
      </c>
      <c r="D49" s="213">
        <v>0</v>
      </c>
      <c r="E49" s="212">
        <v>0</v>
      </c>
      <c r="F49" s="214">
        <f t="shared" ref="F49:I49" si="1">SUM(F42:F48)</f>
        <v>7468800</v>
      </c>
      <c r="G49" s="214">
        <f t="shared" si="1"/>
        <v>7468800</v>
      </c>
      <c r="H49" s="214">
        <f t="shared" si="1"/>
        <v>6848446</v>
      </c>
      <c r="I49" s="214">
        <f t="shared" si="1"/>
        <v>7379446</v>
      </c>
    </row>
    <row r="50" spans="1:9" ht="14.25" x14ac:dyDescent="0.2">
      <c r="A50" s="89" t="s">
        <v>97</v>
      </c>
      <c r="B50" s="215" t="s">
        <v>100</v>
      </c>
      <c r="C50" s="207"/>
      <c r="D50" s="208"/>
      <c r="E50" s="207"/>
      <c r="F50" s="216">
        <v>60000</v>
      </c>
      <c r="G50" s="217">
        <v>60000</v>
      </c>
      <c r="H50" s="217">
        <v>60000</v>
      </c>
      <c r="I50" s="218">
        <v>60000</v>
      </c>
    </row>
    <row r="51" spans="1:9" ht="14.25" x14ac:dyDescent="0.2">
      <c r="A51" s="89" t="s">
        <v>98</v>
      </c>
      <c r="B51" s="215" t="s">
        <v>101</v>
      </c>
      <c r="C51" s="207"/>
      <c r="D51" s="208"/>
      <c r="E51" s="207"/>
      <c r="F51" s="216">
        <v>29000</v>
      </c>
      <c r="G51" s="217">
        <v>29000</v>
      </c>
      <c r="H51" s="217">
        <v>29000</v>
      </c>
      <c r="I51" s="218">
        <v>29000</v>
      </c>
    </row>
    <row r="52" spans="1:9" ht="14.25" x14ac:dyDescent="0.2">
      <c r="A52" s="89" t="s">
        <v>99</v>
      </c>
      <c r="B52" s="215" t="s">
        <v>18</v>
      </c>
      <c r="C52" s="207"/>
      <c r="D52" s="208"/>
      <c r="E52" s="207"/>
      <c r="F52" s="216"/>
      <c r="G52" s="221"/>
      <c r="H52" s="221"/>
      <c r="I52" s="218"/>
    </row>
    <row r="53" spans="1:9" ht="15" x14ac:dyDescent="0.25">
      <c r="A53" s="87" t="s">
        <v>102</v>
      </c>
      <c r="B53" s="211" t="s">
        <v>103</v>
      </c>
      <c r="C53" s="212">
        <v>0</v>
      </c>
      <c r="D53" s="213">
        <v>0</v>
      </c>
      <c r="E53" s="212">
        <v>0</v>
      </c>
      <c r="F53" s="214">
        <f>SUM(F50:F52)</f>
        <v>89000</v>
      </c>
      <c r="G53" s="214">
        <f>SUM(G50:G52)</f>
        <v>89000</v>
      </c>
      <c r="H53" s="214">
        <f>SUM(H50:H52)</f>
        <v>89000</v>
      </c>
      <c r="I53" s="214">
        <v>89000</v>
      </c>
    </row>
    <row r="54" spans="1:9" ht="14.25" x14ac:dyDescent="0.2">
      <c r="A54" s="89" t="s">
        <v>104</v>
      </c>
      <c r="B54" s="215" t="s">
        <v>109</v>
      </c>
      <c r="C54" s="207"/>
      <c r="D54" s="208"/>
      <c r="E54" s="207"/>
      <c r="F54" s="209">
        <v>2092461</v>
      </c>
      <c r="G54" s="209">
        <v>2632461</v>
      </c>
      <c r="H54" s="209">
        <v>2632461</v>
      </c>
      <c r="I54" s="209">
        <v>2632461</v>
      </c>
    </row>
    <row r="55" spans="1:9" ht="14.25" x14ac:dyDescent="0.2">
      <c r="A55" s="89" t="s">
        <v>105</v>
      </c>
      <c r="B55" s="215" t="s">
        <v>110</v>
      </c>
      <c r="C55" s="207"/>
      <c r="D55" s="208"/>
      <c r="E55" s="207"/>
      <c r="F55" s="216"/>
      <c r="G55" s="232"/>
      <c r="H55" s="232"/>
      <c r="I55" s="218"/>
    </row>
    <row r="56" spans="1:9" ht="14.25" x14ac:dyDescent="0.2">
      <c r="A56" s="89" t="s">
        <v>106</v>
      </c>
      <c r="B56" s="215" t="s">
        <v>111</v>
      </c>
      <c r="C56" s="207"/>
      <c r="D56" s="208"/>
      <c r="E56" s="207"/>
      <c r="F56" s="216"/>
      <c r="G56" s="221"/>
      <c r="H56" s="221"/>
      <c r="I56" s="218"/>
    </row>
    <row r="57" spans="1:9" ht="14.25" x14ac:dyDescent="0.2">
      <c r="A57" s="89" t="s">
        <v>107</v>
      </c>
      <c r="B57" s="220" t="s">
        <v>112</v>
      </c>
      <c r="C57" s="207"/>
      <c r="D57" s="208"/>
      <c r="E57" s="207"/>
      <c r="F57" s="216"/>
      <c r="G57" s="221">
        <v>0</v>
      </c>
      <c r="H57" s="221">
        <v>0</v>
      </c>
      <c r="I57" s="218">
        <v>0</v>
      </c>
    </row>
    <row r="58" spans="1:9" ht="14.25" x14ac:dyDescent="0.2">
      <c r="A58" s="89" t="s">
        <v>108</v>
      </c>
      <c r="B58" s="215" t="s">
        <v>113</v>
      </c>
      <c r="C58" s="207"/>
      <c r="D58" s="208"/>
      <c r="E58" s="207"/>
      <c r="F58" s="223"/>
      <c r="G58" s="221">
        <v>5000</v>
      </c>
      <c r="H58" s="221">
        <v>5000</v>
      </c>
      <c r="I58" s="218">
        <v>24000</v>
      </c>
    </row>
    <row r="59" spans="1:9" ht="15" x14ac:dyDescent="0.25">
      <c r="A59" s="87" t="s">
        <v>114</v>
      </c>
      <c r="B59" s="211" t="s">
        <v>115</v>
      </c>
      <c r="C59" s="212">
        <v>0</v>
      </c>
      <c r="D59" s="213">
        <v>0</v>
      </c>
      <c r="E59" s="213">
        <v>0</v>
      </c>
      <c r="F59" s="214">
        <f t="shared" ref="F59:I59" si="2">SUM(F54:F58)</f>
        <v>2092461</v>
      </c>
      <c r="G59" s="214">
        <f t="shared" si="2"/>
        <v>2637461</v>
      </c>
      <c r="H59" s="214">
        <f t="shared" si="2"/>
        <v>2637461</v>
      </c>
      <c r="I59" s="214">
        <f t="shared" si="2"/>
        <v>2656461</v>
      </c>
    </row>
    <row r="60" spans="1:9" ht="15" x14ac:dyDescent="0.25">
      <c r="A60" s="87" t="s">
        <v>116</v>
      </c>
      <c r="B60" s="211" t="s">
        <v>117</v>
      </c>
      <c r="C60" s="213">
        <v>0</v>
      </c>
      <c r="D60" s="212">
        <v>0</v>
      </c>
      <c r="E60" s="213">
        <v>0</v>
      </c>
      <c r="F60" s="214">
        <f>SUM(F38,F41,F49,F53,F59)</f>
        <v>10172316</v>
      </c>
      <c r="G60" s="214">
        <f>SUM(G38,G41,G49,G53,G59)</f>
        <v>10712316</v>
      </c>
      <c r="H60" s="214">
        <f>SUM(H38,H41,H49,H53,H59)</f>
        <v>10091962</v>
      </c>
      <c r="I60" s="214">
        <v>10641962</v>
      </c>
    </row>
    <row r="61" spans="1:9" ht="15" x14ac:dyDescent="0.25">
      <c r="A61" s="91" t="s">
        <v>125</v>
      </c>
      <c r="B61" s="211" t="s">
        <v>141</v>
      </c>
      <c r="C61" s="213"/>
      <c r="D61" s="213"/>
      <c r="E61" s="213"/>
      <c r="F61" s="214"/>
      <c r="G61" s="233">
        <v>0</v>
      </c>
      <c r="H61" s="233">
        <v>0</v>
      </c>
      <c r="I61" s="234">
        <v>0</v>
      </c>
    </row>
    <row r="62" spans="1:9" ht="14.25" x14ac:dyDescent="0.2">
      <c r="A62" s="88" t="s">
        <v>127</v>
      </c>
      <c r="B62" s="215" t="s">
        <v>138</v>
      </c>
      <c r="C62" s="207"/>
      <c r="D62" s="207"/>
      <c r="E62" s="207"/>
      <c r="F62" s="235"/>
      <c r="G62" s="221">
        <v>0</v>
      </c>
      <c r="H62" s="221">
        <v>0</v>
      </c>
      <c r="I62" s="218">
        <v>0</v>
      </c>
    </row>
    <row r="63" spans="1:9" ht="14.25" x14ac:dyDescent="0.2">
      <c r="A63" s="88" t="s">
        <v>128</v>
      </c>
      <c r="B63" s="215" t="s">
        <v>139</v>
      </c>
      <c r="C63" s="207"/>
      <c r="D63" s="207"/>
      <c r="E63" s="207"/>
      <c r="F63" s="235"/>
      <c r="G63" s="221">
        <v>0</v>
      </c>
      <c r="H63" s="221">
        <v>0</v>
      </c>
      <c r="I63" s="218">
        <v>0</v>
      </c>
    </row>
    <row r="64" spans="1:9" ht="14.25" x14ac:dyDescent="0.2">
      <c r="A64" s="88" t="s">
        <v>129</v>
      </c>
      <c r="B64" s="215" t="s">
        <v>140</v>
      </c>
      <c r="C64" s="207"/>
      <c r="D64" s="207"/>
      <c r="E64" s="207"/>
      <c r="F64" s="235"/>
      <c r="G64" s="221">
        <v>0</v>
      </c>
      <c r="H64" s="221">
        <v>0</v>
      </c>
      <c r="I64" s="218">
        <v>0</v>
      </c>
    </row>
    <row r="65" spans="1:9" ht="14.25" x14ac:dyDescent="0.2">
      <c r="A65" s="88" t="s">
        <v>304</v>
      </c>
      <c r="B65" s="215" t="s">
        <v>131</v>
      </c>
      <c r="C65" s="207"/>
      <c r="D65" s="207"/>
      <c r="E65" s="207"/>
      <c r="F65" s="235"/>
      <c r="G65" s="221">
        <v>0</v>
      </c>
      <c r="H65" s="221">
        <v>0</v>
      </c>
      <c r="I65" s="218">
        <v>0</v>
      </c>
    </row>
    <row r="66" spans="1:9" ht="15" x14ac:dyDescent="0.25">
      <c r="A66" s="87" t="s">
        <v>132</v>
      </c>
      <c r="B66" s="211" t="s">
        <v>133</v>
      </c>
      <c r="C66" s="213">
        <v>0</v>
      </c>
      <c r="D66" s="213">
        <v>0</v>
      </c>
      <c r="E66" s="213">
        <v>0</v>
      </c>
      <c r="F66" s="214">
        <v>0</v>
      </c>
      <c r="G66" s="233">
        <f>SUM(G62:G65)</f>
        <v>0</v>
      </c>
      <c r="H66" s="233">
        <f>SUM(H62:H65)</f>
        <v>0</v>
      </c>
      <c r="I66" s="233">
        <v>0</v>
      </c>
    </row>
    <row r="67" spans="1:9" ht="15" x14ac:dyDescent="0.25">
      <c r="A67" s="87" t="s">
        <v>118</v>
      </c>
      <c r="B67" s="211" t="s">
        <v>142</v>
      </c>
      <c r="C67" s="213"/>
      <c r="D67" s="213"/>
      <c r="E67" s="213"/>
      <c r="F67" s="214">
        <v>2540000</v>
      </c>
      <c r="G67" s="233">
        <v>2000000</v>
      </c>
      <c r="H67" s="233">
        <v>2550000</v>
      </c>
      <c r="I67" s="236">
        <v>2000000</v>
      </c>
    </row>
    <row r="68" spans="1:9" ht="15" x14ac:dyDescent="0.25">
      <c r="A68" s="87" t="s">
        <v>119</v>
      </c>
      <c r="B68" s="211" t="s">
        <v>143</v>
      </c>
      <c r="C68" s="213"/>
      <c r="D68" s="213"/>
      <c r="E68" s="213"/>
      <c r="F68" s="214"/>
      <c r="G68" s="233"/>
      <c r="H68" s="233"/>
      <c r="I68" s="234"/>
    </row>
    <row r="69" spans="1:9" ht="14.25" x14ac:dyDescent="0.2">
      <c r="A69" s="89" t="s">
        <v>120</v>
      </c>
      <c r="B69" s="215" t="s">
        <v>145</v>
      </c>
      <c r="C69" s="208"/>
      <c r="D69" s="208"/>
      <c r="E69" s="208"/>
      <c r="F69" s="216"/>
      <c r="G69" s="217"/>
      <c r="H69" s="217"/>
      <c r="I69" s="218"/>
    </row>
    <row r="70" spans="1:9" ht="14.25" x14ac:dyDescent="0.2">
      <c r="A70" s="89" t="s">
        <v>121</v>
      </c>
      <c r="B70" s="215" t="s">
        <v>146</v>
      </c>
      <c r="C70" s="208"/>
      <c r="D70" s="208"/>
      <c r="E70" s="208"/>
      <c r="F70" s="216"/>
      <c r="G70" s="217"/>
      <c r="H70" s="217"/>
      <c r="I70" s="218"/>
    </row>
    <row r="71" spans="1:9" ht="14.25" x14ac:dyDescent="0.2">
      <c r="A71" s="89" t="s">
        <v>122</v>
      </c>
      <c r="B71" s="215" t="s">
        <v>147</v>
      </c>
      <c r="C71" s="208"/>
      <c r="D71" s="208"/>
      <c r="E71" s="208"/>
      <c r="F71" s="216"/>
      <c r="G71" s="217">
        <v>0</v>
      </c>
      <c r="H71" s="217">
        <v>0</v>
      </c>
      <c r="I71" s="218">
        <v>0</v>
      </c>
    </row>
    <row r="72" spans="1:9" ht="15" x14ac:dyDescent="0.25">
      <c r="A72" s="87" t="s">
        <v>123</v>
      </c>
      <c r="B72" s="211" t="s">
        <v>144</v>
      </c>
      <c r="C72" s="213">
        <v>0</v>
      </c>
      <c r="D72" s="213">
        <v>0</v>
      </c>
      <c r="E72" s="213">
        <v>0</v>
      </c>
      <c r="F72" s="214">
        <v>0</v>
      </c>
      <c r="G72" s="233">
        <v>0</v>
      </c>
      <c r="H72" s="233">
        <v>0</v>
      </c>
      <c r="I72" s="236">
        <v>0</v>
      </c>
    </row>
    <row r="73" spans="1:9" ht="15" x14ac:dyDescent="0.25">
      <c r="A73" s="87"/>
      <c r="B73" s="211" t="s">
        <v>148</v>
      </c>
      <c r="C73" s="213">
        <v>0</v>
      </c>
      <c r="D73" s="213">
        <v>0</v>
      </c>
      <c r="E73" s="213">
        <v>0</v>
      </c>
      <c r="F73" s="214">
        <f>SUM(F22,F27,F60,F68,F67)</f>
        <v>40968910</v>
      </c>
      <c r="G73" s="214">
        <f>SUM(G22,G27,G60,G67,G68,G66)</f>
        <v>40968910</v>
      </c>
      <c r="H73" s="214">
        <f>SUM(H22,H27,H60,H67,H68,H66)</f>
        <v>42968910</v>
      </c>
      <c r="I73" s="214">
        <v>42968910</v>
      </c>
    </row>
    <row r="74" spans="1:9" ht="14.25" x14ac:dyDescent="0.2">
      <c r="A74" s="89" t="s">
        <v>149</v>
      </c>
      <c r="B74" s="237" t="s">
        <v>150</v>
      </c>
      <c r="C74" s="238"/>
      <c r="D74" s="239"/>
      <c r="E74" s="207"/>
      <c r="F74" s="240"/>
      <c r="G74" s="221"/>
      <c r="H74" s="221"/>
      <c r="I74" s="218"/>
    </row>
    <row r="75" spans="1:9" ht="14.25" x14ac:dyDescent="0.2">
      <c r="A75" s="89"/>
      <c r="B75" s="237"/>
      <c r="C75" s="238"/>
      <c r="D75" s="238"/>
      <c r="E75" s="238"/>
      <c r="F75" s="241"/>
      <c r="G75" s="242"/>
      <c r="H75" s="242"/>
      <c r="I75" s="218"/>
    </row>
    <row r="76" spans="1:9" ht="14.25" x14ac:dyDescent="0.2">
      <c r="A76" s="89" t="s">
        <v>151</v>
      </c>
      <c r="B76" s="237" t="s">
        <v>152</v>
      </c>
      <c r="C76" s="238"/>
      <c r="D76" s="239"/>
      <c r="E76" s="207"/>
      <c r="F76" s="240"/>
      <c r="G76" s="221"/>
      <c r="H76" s="221"/>
      <c r="I76" s="218"/>
    </row>
    <row r="77" spans="1:9" ht="14.25" x14ac:dyDescent="0.2">
      <c r="A77" s="92"/>
      <c r="B77" s="211" t="s">
        <v>212</v>
      </c>
      <c r="C77" s="213">
        <v>0</v>
      </c>
      <c r="D77" s="213">
        <v>0</v>
      </c>
      <c r="E77" s="213">
        <v>0</v>
      </c>
      <c r="F77" s="214">
        <f>SUM(F73)</f>
        <v>40968910</v>
      </c>
      <c r="G77" s="214">
        <f>SUM(G73)</f>
        <v>40968910</v>
      </c>
      <c r="H77" s="214">
        <f>SUM(H73)</f>
        <v>42968910</v>
      </c>
      <c r="I77" s="214">
        <v>42968910</v>
      </c>
    </row>
    <row r="78" spans="1:9" ht="37.5" customHeight="1" x14ac:dyDescent="0.2">
      <c r="A78" s="93"/>
      <c r="B78" s="243"/>
      <c r="C78" s="244"/>
      <c r="D78" s="244"/>
      <c r="E78" s="244"/>
      <c r="F78" s="245"/>
      <c r="G78" s="245"/>
      <c r="H78" s="245"/>
      <c r="I78" s="246"/>
    </row>
    <row r="79" spans="1:9" ht="14.25" x14ac:dyDescent="0.2">
      <c r="A79" s="89" t="s">
        <v>229</v>
      </c>
      <c r="B79" s="247" t="s">
        <v>235</v>
      </c>
      <c r="C79" s="207"/>
      <c r="D79" s="208"/>
      <c r="E79" s="207"/>
      <c r="F79" s="235"/>
      <c r="G79" s="221"/>
      <c r="H79" s="221"/>
      <c r="I79" s="218"/>
    </row>
    <row r="80" spans="1:9" ht="14.25" x14ac:dyDescent="0.2">
      <c r="A80" s="89" t="s">
        <v>230</v>
      </c>
      <c r="B80" s="215" t="s">
        <v>236</v>
      </c>
      <c r="C80" s="207"/>
      <c r="D80" s="208"/>
      <c r="E80" s="207"/>
      <c r="F80" s="235"/>
      <c r="G80" s="221"/>
      <c r="H80" s="221"/>
      <c r="I80" s="218"/>
    </row>
    <row r="81" spans="1:9" ht="14.25" x14ac:dyDescent="0.2">
      <c r="A81" s="89" t="s">
        <v>231</v>
      </c>
      <c r="B81" s="215" t="s">
        <v>237</v>
      </c>
      <c r="C81" s="207"/>
      <c r="D81" s="208"/>
      <c r="E81" s="207"/>
      <c r="F81" s="235"/>
      <c r="G81" s="221"/>
      <c r="H81" s="221"/>
      <c r="I81" s="218"/>
    </row>
    <row r="82" spans="1:9" ht="14.25" x14ac:dyDescent="0.2">
      <c r="A82" s="89" t="s">
        <v>232</v>
      </c>
      <c r="B82" s="215" t="s">
        <v>238</v>
      </c>
      <c r="C82" s="207"/>
      <c r="D82" s="208"/>
      <c r="E82" s="207"/>
      <c r="F82" s="235"/>
      <c r="G82" s="221"/>
      <c r="H82" s="221"/>
      <c r="I82" s="218"/>
    </row>
    <row r="83" spans="1:9" ht="14.25" x14ac:dyDescent="0.2">
      <c r="A83" s="89" t="s">
        <v>233</v>
      </c>
      <c r="B83" s="215" t="s">
        <v>239</v>
      </c>
      <c r="C83" s="207"/>
      <c r="D83" s="208"/>
      <c r="E83" s="207"/>
      <c r="F83" s="235"/>
      <c r="G83" s="221"/>
      <c r="H83" s="221"/>
      <c r="I83" s="218"/>
    </row>
    <row r="84" spans="1:9" ht="14.25" x14ac:dyDescent="0.2">
      <c r="A84" s="89" t="s">
        <v>234</v>
      </c>
      <c r="B84" s="215" t="s">
        <v>240</v>
      </c>
      <c r="C84" s="207"/>
      <c r="D84" s="208"/>
      <c r="E84" s="207"/>
      <c r="F84" s="235"/>
      <c r="G84" s="221"/>
      <c r="H84" s="221"/>
      <c r="I84" s="218"/>
    </row>
    <row r="85" spans="1:9" ht="15" x14ac:dyDescent="0.25">
      <c r="A85" s="87" t="s">
        <v>161</v>
      </c>
      <c r="B85" s="211" t="s">
        <v>154</v>
      </c>
      <c r="C85" s="212">
        <v>0</v>
      </c>
      <c r="D85" s="213">
        <v>0</v>
      </c>
      <c r="E85" s="212">
        <v>0</v>
      </c>
      <c r="F85" s="214">
        <v>0</v>
      </c>
      <c r="G85" s="233">
        <v>0</v>
      </c>
      <c r="H85" s="233">
        <v>0</v>
      </c>
      <c r="I85" s="233"/>
    </row>
    <row r="86" spans="1:9" ht="14.25" x14ac:dyDescent="0.2">
      <c r="A86" s="89"/>
      <c r="B86" s="215" t="s">
        <v>245</v>
      </c>
      <c r="C86" s="207"/>
      <c r="D86" s="208"/>
      <c r="E86" s="207"/>
      <c r="F86" s="240"/>
      <c r="G86" s="221"/>
      <c r="H86" s="221"/>
      <c r="I86" s="218"/>
    </row>
    <row r="87" spans="1:9" ht="14.25" x14ac:dyDescent="0.2">
      <c r="A87" s="89"/>
      <c r="B87" s="215"/>
      <c r="C87" s="207"/>
      <c r="D87" s="207"/>
      <c r="E87" s="207"/>
      <c r="F87" s="240"/>
      <c r="G87" s="221"/>
      <c r="H87" s="221"/>
      <c r="I87" s="218"/>
    </row>
    <row r="88" spans="1:9" ht="15" x14ac:dyDescent="0.25">
      <c r="A88" s="87" t="s">
        <v>162</v>
      </c>
      <c r="B88" s="211" t="s">
        <v>155</v>
      </c>
      <c r="C88" s="212">
        <v>0</v>
      </c>
      <c r="D88" s="213">
        <v>0</v>
      </c>
      <c r="E88" s="212">
        <v>0</v>
      </c>
      <c r="F88" s="214"/>
      <c r="G88" s="233"/>
      <c r="H88" s="233"/>
      <c r="I88" s="233"/>
    </row>
    <row r="89" spans="1:9" ht="15" x14ac:dyDescent="0.25">
      <c r="A89" s="87" t="s">
        <v>153</v>
      </c>
      <c r="B89" s="211" t="s">
        <v>159</v>
      </c>
      <c r="C89" s="213">
        <v>0</v>
      </c>
      <c r="D89" s="213">
        <v>0</v>
      </c>
      <c r="E89" s="213">
        <v>0</v>
      </c>
      <c r="F89" s="214"/>
      <c r="G89" s="233"/>
      <c r="H89" s="233"/>
      <c r="I89" s="233"/>
    </row>
    <row r="90" spans="1:9" ht="15" x14ac:dyDescent="0.25">
      <c r="A90" s="87" t="s">
        <v>166</v>
      </c>
      <c r="B90" s="211" t="s">
        <v>160</v>
      </c>
      <c r="C90" s="213"/>
      <c r="D90" s="213"/>
      <c r="E90" s="213"/>
      <c r="F90" s="214"/>
      <c r="G90" s="233"/>
      <c r="H90" s="233"/>
      <c r="I90" s="233"/>
    </row>
    <row r="91" spans="1:9" ht="14.25" x14ac:dyDescent="0.2">
      <c r="A91" s="89"/>
      <c r="B91" s="215"/>
      <c r="C91" s="207"/>
      <c r="D91" s="208"/>
      <c r="E91" s="207"/>
      <c r="F91" s="235"/>
      <c r="G91" s="221"/>
      <c r="H91" s="221"/>
      <c r="I91" s="218"/>
    </row>
    <row r="92" spans="1:9" ht="14.25" x14ac:dyDescent="0.2">
      <c r="A92" s="89"/>
      <c r="B92" s="215"/>
      <c r="C92" s="207"/>
      <c r="D92" s="207"/>
      <c r="E92" s="207"/>
      <c r="F92" s="240"/>
      <c r="G92" s="221"/>
      <c r="H92" s="221"/>
      <c r="I92" s="218"/>
    </row>
    <row r="93" spans="1:9" ht="15" x14ac:dyDescent="0.25">
      <c r="A93" s="87" t="s">
        <v>164</v>
      </c>
      <c r="B93" s="211" t="s">
        <v>163</v>
      </c>
      <c r="C93" s="212">
        <v>0</v>
      </c>
      <c r="D93" s="213">
        <v>0</v>
      </c>
      <c r="E93" s="213">
        <v>0</v>
      </c>
      <c r="F93" s="214">
        <v>0</v>
      </c>
      <c r="G93" s="233">
        <v>0</v>
      </c>
      <c r="H93" s="233">
        <v>0</v>
      </c>
      <c r="I93" s="233"/>
    </row>
    <row r="94" spans="1:9" ht="15" x14ac:dyDescent="0.25">
      <c r="A94" s="87" t="s">
        <v>165</v>
      </c>
      <c r="B94" s="211" t="s">
        <v>167</v>
      </c>
      <c r="C94" s="213">
        <v>0</v>
      </c>
      <c r="D94" s="212">
        <v>0</v>
      </c>
      <c r="E94" s="213">
        <v>0</v>
      </c>
      <c r="F94" s="214">
        <v>0</v>
      </c>
      <c r="G94" s="233">
        <v>0</v>
      </c>
      <c r="H94" s="233">
        <v>0</v>
      </c>
      <c r="I94" s="233"/>
    </row>
    <row r="95" spans="1:9" ht="14.25" x14ac:dyDescent="0.2">
      <c r="A95" s="89" t="s">
        <v>168</v>
      </c>
      <c r="B95" s="229" t="s">
        <v>412</v>
      </c>
      <c r="C95" s="207"/>
      <c r="D95" s="207"/>
      <c r="E95" s="207"/>
      <c r="F95" s="240"/>
      <c r="G95" s="221"/>
      <c r="H95" s="221"/>
      <c r="I95" s="218"/>
    </row>
    <row r="96" spans="1:9" ht="14.25" x14ac:dyDescent="0.2">
      <c r="A96" s="89" t="s">
        <v>169</v>
      </c>
      <c r="B96" s="229" t="s">
        <v>413</v>
      </c>
      <c r="C96" s="207"/>
      <c r="D96" s="208"/>
      <c r="E96" s="207"/>
      <c r="F96" s="235"/>
      <c r="G96" s="221"/>
      <c r="H96" s="221"/>
      <c r="I96" s="218"/>
    </row>
    <row r="97" spans="1:9" ht="14.25" x14ac:dyDescent="0.2">
      <c r="A97" s="89" t="s">
        <v>170</v>
      </c>
      <c r="B97" s="215" t="s">
        <v>414</v>
      </c>
      <c r="C97" s="207"/>
      <c r="D97" s="208"/>
      <c r="E97" s="207"/>
      <c r="F97" s="235"/>
      <c r="G97" s="221"/>
      <c r="H97" s="221"/>
      <c r="I97" s="218"/>
    </row>
    <row r="98" spans="1:9" ht="14.25" x14ac:dyDescent="0.2">
      <c r="A98" s="89" t="s">
        <v>171</v>
      </c>
      <c r="B98" s="230" t="s">
        <v>173</v>
      </c>
      <c r="C98" s="207"/>
      <c r="D98" s="208"/>
      <c r="E98" s="207"/>
      <c r="F98" s="235"/>
      <c r="G98" s="221"/>
      <c r="H98" s="221"/>
      <c r="I98" s="218"/>
    </row>
    <row r="99" spans="1:9" ht="14.25" x14ac:dyDescent="0.2">
      <c r="A99" s="89" t="s">
        <v>172</v>
      </c>
      <c r="B99" s="215" t="s">
        <v>415</v>
      </c>
      <c r="C99" s="207"/>
      <c r="D99" s="208"/>
      <c r="E99" s="207"/>
      <c r="F99" s="235"/>
      <c r="G99" s="221"/>
      <c r="H99" s="221"/>
      <c r="I99" s="218"/>
    </row>
    <row r="100" spans="1:9" ht="14.25" x14ac:dyDescent="0.2">
      <c r="A100" s="89"/>
      <c r="B100" s="220" t="s">
        <v>174</v>
      </c>
      <c r="C100" s="207"/>
      <c r="D100" s="208"/>
      <c r="E100" s="207"/>
      <c r="F100" s="235"/>
      <c r="G100" s="221"/>
      <c r="H100" s="221"/>
      <c r="I100" s="218"/>
    </row>
    <row r="101" spans="1:9" ht="15" x14ac:dyDescent="0.25">
      <c r="A101" s="87" t="s">
        <v>175</v>
      </c>
      <c r="B101" s="211" t="s">
        <v>176</v>
      </c>
      <c r="C101" s="212">
        <v>0</v>
      </c>
      <c r="D101" s="213">
        <v>0</v>
      </c>
      <c r="E101" s="212">
        <v>0</v>
      </c>
      <c r="F101" s="214">
        <v>0</v>
      </c>
      <c r="G101" s="233">
        <v>0</v>
      </c>
      <c r="H101" s="233">
        <v>0</v>
      </c>
      <c r="I101" s="233"/>
    </row>
    <row r="102" spans="1:9" ht="14.25" x14ac:dyDescent="0.2">
      <c r="A102" s="89" t="s">
        <v>180</v>
      </c>
      <c r="B102" s="220" t="s">
        <v>309</v>
      </c>
      <c r="C102" s="207"/>
      <c r="D102" s="208"/>
      <c r="E102" s="207"/>
      <c r="F102" s="235">
        <v>300000</v>
      </c>
      <c r="G102" s="217">
        <v>300000</v>
      </c>
      <c r="H102" s="217">
        <v>300000</v>
      </c>
      <c r="I102" s="218">
        <v>300000</v>
      </c>
    </row>
    <row r="103" spans="1:9" ht="14.25" hidden="1" x14ac:dyDescent="0.2">
      <c r="A103" s="89" t="s">
        <v>180</v>
      </c>
      <c r="B103" s="220" t="s">
        <v>249</v>
      </c>
      <c r="C103" s="207"/>
      <c r="D103" s="208"/>
      <c r="E103" s="207"/>
      <c r="F103" s="235"/>
      <c r="G103" s="217"/>
      <c r="H103" s="217"/>
      <c r="I103" s="218"/>
    </row>
    <row r="104" spans="1:9" ht="14.25" hidden="1" x14ac:dyDescent="0.2">
      <c r="A104" s="89" t="s">
        <v>181</v>
      </c>
      <c r="B104" s="220" t="s">
        <v>250</v>
      </c>
      <c r="C104" s="207"/>
      <c r="D104" s="208"/>
      <c r="E104" s="207"/>
      <c r="F104" s="235"/>
      <c r="G104" s="217"/>
      <c r="H104" s="217"/>
      <c r="I104" s="218"/>
    </row>
    <row r="105" spans="1:9" ht="14.25" hidden="1" x14ac:dyDescent="0.2">
      <c r="A105" s="89"/>
      <c r="B105" s="220" t="s">
        <v>251</v>
      </c>
      <c r="C105" s="207"/>
      <c r="D105" s="208"/>
      <c r="E105" s="207"/>
      <c r="F105" s="235"/>
      <c r="G105" s="217"/>
      <c r="H105" s="217"/>
      <c r="I105" s="218"/>
    </row>
    <row r="106" spans="1:9" ht="14.25" x14ac:dyDescent="0.2">
      <c r="A106" s="89" t="s">
        <v>182</v>
      </c>
      <c r="B106" s="220" t="s">
        <v>252</v>
      </c>
      <c r="C106" s="207"/>
      <c r="D106" s="208"/>
      <c r="E106" s="207"/>
      <c r="F106" s="235"/>
      <c r="G106" s="217"/>
      <c r="H106" s="217"/>
      <c r="I106" s="218"/>
    </row>
    <row r="107" spans="1:9" ht="14.25" x14ac:dyDescent="0.2">
      <c r="A107" s="89" t="s">
        <v>183</v>
      </c>
      <c r="B107" s="220" t="s">
        <v>187</v>
      </c>
      <c r="C107" s="207"/>
      <c r="D107" s="208"/>
      <c r="E107" s="207"/>
      <c r="F107" s="235">
        <v>820820</v>
      </c>
      <c r="G107" s="217">
        <v>815820</v>
      </c>
      <c r="H107" s="217">
        <v>815820</v>
      </c>
      <c r="I107" s="218">
        <v>815820</v>
      </c>
    </row>
    <row r="108" spans="1:9" ht="14.25" x14ac:dyDescent="0.2">
      <c r="A108" s="89" t="s">
        <v>184</v>
      </c>
      <c r="B108" s="220" t="s">
        <v>241</v>
      </c>
      <c r="C108" s="207"/>
      <c r="D108" s="208"/>
      <c r="E108" s="207"/>
      <c r="F108" s="235"/>
      <c r="G108" s="221"/>
      <c r="H108" s="221"/>
      <c r="I108" s="218"/>
    </row>
    <row r="109" spans="1:9" ht="14.25" x14ac:dyDescent="0.2">
      <c r="A109" s="89" t="s">
        <v>188</v>
      </c>
      <c r="B109" s="220" t="s">
        <v>189</v>
      </c>
      <c r="C109" s="207"/>
      <c r="D109" s="208"/>
      <c r="E109" s="207"/>
      <c r="F109" s="235"/>
      <c r="G109" s="221"/>
      <c r="H109" s="221"/>
      <c r="I109" s="218"/>
    </row>
    <row r="110" spans="1:9" ht="14.25" x14ac:dyDescent="0.2">
      <c r="A110" s="89" t="s">
        <v>190</v>
      </c>
      <c r="B110" s="220" t="s">
        <v>191</v>
      </c>
      <c r="C110" s="207"/>
      <c r="D110" s="208"/>
      <c r="E110" s="207"/>
      <c r="F110" s="235"/>
      <c r="G110" s="221"/>
      <c r="H110" s="221"/>
      <c r="I110" s="218"/>
    </row>
    <row r="111" spans="1:9" ht="14.25" x14ac:dyDescent="0.2">
      <c r="A111" s="89" t="s">
        <v>356</v>
      </c>
      <c r="B111" s="220" t="s">
        <v>357</v>
      </c>
      <c r="C111" s="207"/>
      <c r="D111" s="208"/>
      <c r="E111" s="207"/>
      <c r="F111" s="235"/>
      <c r="G111" s="221"/>
      <c r="H111" s="221"/>
      <c r="I111" s="218">
        <v>0</v>
      </c>
    </row>
    <row r="112" spans="1:9" ht="15" x14ac:dyDescent="0.25">
      <c r="A112" s="87" t="s">
        <v>177</v>
      </c>
      <c r="B112" s="211" t="s">
        <v>178</v>
      </c>
      <c r="C112" s="212">
        <v>0</v>
      </c>
      <c r="D112" s="213">
        <v>0</v>
      </c>
      <c r="E112" s="212">
        <v>0</v>
      </c>
      <c r="F112" s="214">
        <f>SUM(F102:F110)</f>
        <v>1120820</v>
      </c>
      <c r="G112" s="214">
        <f>SUM(G102:G110)</f>
        <v>1115820</v>
      </c>
      <c r="H112" s="214">
        <f>SUM(H102:H110)</f>
        <v>1115820</v>
      </c>
      <c r="I112" s="214">
        <v>1115820</v>
      </c>
    </row>
    <row r="113" spans="1:11" ht="14.25" x14ac:dyDescent="0.2">
      <c r="A113" s="89" t="s">
        <v>194</v>
      </c>
      <c r="B113" s="215" t="s">
        <v>196</v>
      </c>
      <c r="C113" s="208"/>
      <c r="D113" s="208"/>
      <c r="E113" s="207"/>
      <c r="F113" s="240"/>
      <c r="G113" s="221"/>
      <c r="H113" s="221"/>
      <c r="I113" s="218"/>
    </row>
    <row r="114" spans="1:11" ht="14.25" x14ac:dyDescent="0.2">
      <c r="A114" s="89" t="s">
        <v>195</v>
      </c>
      <c r="B114" s="215" t="s">
        <v>197</v>
      </c>
      <c r="C114" s="208"/>
      <c r="D114" s="208"/>
      <c r="E114" s="207"/>
      <c r="F114" s="240"/>
      <c r="G114" s="221"/>
      <c r="H114" s="221"/>
      <c r="I114" s="218"/>
    </row>
    <row r="115" spans="1:11" ht="15" x14ac:dyDescent="0.25">
      <c r="A115" s="87" t="s">
        <v>198</v>
      </c>
      <c r="B115" s="211" t="s">
        <v>199</v>
      </c>
      <c r="C115" s="212">
        <v>0</v>
      </c>
      <c r="D115" s="213">
        <v>0</v>
      </c>
      <c r="E115" s="212">
        <v>0</v>
      </c>
      <c r="F115" s="214">
        <v>0</v>
      </c>
      <c r="G115" s="233">
        <v>0</v>
      </c>
      <c r="H115" s="233">
        <v>0</v>
      </c>
      <c r="I115" s="234"/>
    </row>
    <row r="116" spans="1:11" ht="14.25" x14ac:dyDescent="0.2">
      <c r="A116" s="89" t="s">
        <v>200</v>
      </c>
      <c r="B116" s="215" t="s">
        <v>201</v>
      </c>
      <c r="C116" s="207"/>
      <c r="D116" s="208"/>
      <c r="E116" s="207"/>
      <c r="F116" s="235"/>
      <c r="G116" s="221"/>
      <c r="H116" s="221"/>
      <c r="I116" s="218"/>
    </row>
    <row r="117" spans="1:11" ht="14.25" x14ac:dyDescent="0.2">
      <c r="A117" s="89" t="s">
        <v>202</v>
      </c>
      <c r="B117" s="215" t="s">
        <v>203</v>
      </c>
      <c r="C117" s="207"/>
      <c r="D117" s="208"/>
      <c r="E117" s="207"/>
      <c r="F117" s="240"/>
      <c r="G117" s="221"/>
      <c r="H117" s="221"/>
      <c r="I117" s="218"/>
    </row>
    <row r="118" spans="1:11" ht="15" x14ac:dyDescent="0.25">
      <c r="A118" s="87" t="s">
        <v>204</v>
      </c>
      <c r="B118" s="211" t="s">
        <v>207</v>
      </c>
      <c r="C118" s="212">
        <v>0</v>
      </c>
      <c r="D118" s="213">
        <v>0</v>
      </c>
      <c r="E118" s="212">
        <v>0</v>
      </c>
      <c r="F118" s="214">
        <v>0</v>
      </c>
      <c r="G118" s="233">
        <v>0</v>
      </c>
      <c r="H118" s="233">
        <v>0</v>
      </c>
      <c r="I118" s="234"/>
    </row>
    <row r="119" spans="1:11" ht="14.25" x14ac:dyDescent="0.2">
      <c r="A119" s="89" t="s">
        <v>208</v>
      </c>
      <c r="B119" s="215" t="s">
        <v>209</v>
      </c>
      <c r="C119" s="207"/>
      <c r="D119" s="208"/>
      <c r="E119" s="207"/>
      <c r="F119" s="240"/>
      <c r="G119" s="221"/>
      <c r="H119" s="221"/>
      <c r="I119" s="218"/>
    </row>
    <row r="120" spans="1:11" ht="14.25" x14ac:dyDescent="0.2">
      <c r="A120" s="89" t="s">
        <v>210</v>
      </c>
      <c r="B120" s="215" t="s">
        <v>211</v>
      </c>
      <c r="C120" s="207"/>
      <c r="D120" s="208"/>
      <c r="E120" s="207"/>
      <c r="F120" s="240"/>
      <c r="G120" s="221"/>
      <c r="H120" s="221"/>
      <c r="I120" s="218"/>
    </row>
    <row r="121" spans="1:11" ht="15" x14ac:dyDescent="0.25">
      <c r="A121" s="87" t="s">
        <v>205</v>
      </c>
      <c r="B121" s="211" t="s">
        <v>206</v>
      </c>
      <c r="C121" s="212">
        <v>0</v>
      </c>
      <c r="D121" s="213">
        <v>0</v>
      </c>
      <c r="E121" s="212">
        <v>0</v>
      </c>
      <c r="F121" s="214">
        <v>0</v>
      </c>
      <c r="G121" s="233">
        <v>0</v>
      </c>
      <c r="H121" s="233">
        <v>0</v>
      </c>
      <c r="I121" s="234"/>
    </row>
    <row r="122" spans="1:11" ht="14.25" x14ac:dyDescent="0.2">
      <c r="A122" s="92"/>
      <c r="B122" s="211" t="s">
        <v>26</v>
      </c>
      <c r="C122" s="213">
        <v>0</v>
      </c>
      <c r="D122" s="212">
        <v>0</v>
      </c>
      <c r="E122" s="213">
        <v>0</v>
      </c>
      <c r="F122" s="214">
        <f>SUM(F112,F89)</f>
        <v>1120820</v>
      </c>
      <c r="G122" s="214">
        <f>SUM(G112,G89)</f>
        <v>1115820</v>
      </c>
      <c r="H122" s="214">
        <f>SUM(H112,H89)</f>
        <v>1115820</v>
      </c>
      <c r="I122" s="214"/>
    </row>
    <row r="123" spans="1:11" ht="14.25" x14ac:dyDescent="0.2">
      <c r="A123" s="89" t="s">
        <v>215</v>
      </c>
      <c r="B123" s="237" t="s">
        <v>214</v>
      </c>
      <c r="C123" s="238"/>
      <c r="D123" s="239"/>
      <c r="E123" s="207"/>
      <c r="F123" s="240">
        <v>0</v>
      </c>
      <c r="G123" s="217">
        <v>0</v>
      </c>
      <c r="H123" s="217">
        <v>0</v>
      </c>
      <c r="I123" s="218"/>
    </row>
    <row r="124" spans="1:11" ht="14.25" x14ac:dyDescent="0.2">
      <c r="A124" s="89" t="s">
        <v>216</v>
      </c>
      <c r="B124" s="237" t="s">
        <v>217</v>
      </c>
      <c r="C124" s="248"/>
      <c r="D124" s="249"/>
      <c r="E124" s="248"/>
      <c r="F124" s="240">
        <v>0</v>
      </c>
      <c r="G124" s="217">
        <v>5000</v>
      </c>
      <c r="H124" s="217">
        <v>5000</v>
      </c>
      <c r="I124" s="218">
        <v>5000</v>
      </c>
    </row>
    <row r="125" spans="1:11" ht="14.25" x14ac:dyDescent="0.2">
      <c r="A125" s="89" t="s">
        <v>218</v>
      </c>
      <c r="B125" s="237" t="s">
        <v>25</v>
      </c>
      <c r="C125" s="248"/>
      <c r="D125" s="249"/>
      <c r="E125" s="248"/>
      <c r="F125" s="250">
        <v>39848090</v>
      </c>
      <c r="G125" s="231">
        <v>39848090</v>
      </c>
      <c r="H125" s="231">
        <v>41848090</v>
      </c>
      <c r="I125" s="231">
        <v>41848090</v>
      </c>
    </row>
    <row r="126" spans="1:11" ht="14.25" x14ac:dyDescent="0.2">
      <c r="A126" s="89" t="s">
        <v>219</v>
      </c>
      <c r="B126" s="237" t="s">
        <v>220</v>
      </c>
      <c r="C126" s="238"/>
      <c r="D126" s="239"/>
      <c r="E126" s="207"/>
      <c r="F126" s="240">
        <v>0</v>
      </c>
      <c r="G126" s="221">
        <v>0</v>
      </c>
      <c r="H126" s="221">
        <v>0</v>
      </c>
      <c r="I126" s="218">
        <v>0</v>
      </c>
    </row>
    <row r="127" spans="1:11" ht="14.25" x14ac:dyDescent="0.2">
      <c r="A127" s="92"/>
      <c r="B127" s="211" t="s">
        <v>213</v>
      </c>
      <c r="C127" s="213">
        <v>0</v>
      </c>
      <c r="D127" s="213">
        <v>0</v>
      </c>
      <c r="E127" s="213">
        <v>0</v>
      </c>
      <c r="F127" s="214">
        <f>SUM(F122,F125)</f>
        <v>40968910</v>
      </c>
      <c r="G127" s="214">
        <f>SUM(G122:G126)</f>
        <v>40968910</v>
      </c>
      <c r="H127" s="214">
        <f>SUM(H122:H126)</f>
        <v>42968910</v>
      </c>
      <c r="I127" s="214">
        <v>42968910</v>
      </c>
      <c r="J127" s="98"/>
      <c r="K127" s="98"/>
    </row>
    <row r="128" spans="1:11" x14ac:dyDescent="0.2">
      <c r="A128" s="7"/>
      <c r="B128" s="251"/>
      <c r="C128" s="251"/>
      <c r="D128" s="251"/>
      <c r="E128" s="251"/>
      <c r="F128" s="251"/>
      <c r="G128" s="251"/>
      <c r="H128" s="251"/>
      <c r="I128" s="252"/>
      <c r="J128" s="98"/>
      <c r="K128" s="98"/>
    </row>
    <row r="129" spans="1:12" x14ac:dyDescent="0.2">
      <c r="A129" s="8"/>
      <c r="B129" s="253" t="s">
        <v>30</v>
      </c>
      <c r="C129" s="254"/>
      <c r="D129" s="255"/>
      <c r="E129" s="254"/>
      <c r="F129" s="254">
        <v>6</v>
      </c>
      <c r="G129" s="256"/>
      <c r="H129" s="256"/>
      <c r="I129" s="252"/>
      <c r="J129" s="98"/>
      <c r="K129" s="98"/>
      <c r="L129" s="98"/>
    </row>
  </sheetData>
  <mergeCells count="7">
    <mergeCell ref="I2:I5"/>
    <mergeCell ref="H2:H5"/>
    <mergeCell ref="E4:E5"/>
    <mergeCell ref="A2:A5"/>
    <mergeCell ref="C2:E3"/>
    <mergeCell ref="C4:D4"/>
    <mergeCell ref="G2:G5"/>
  </mergeCells>
  <phoneticPr fontId="40" type="noConversion"/>
  <pageMargins left="0.74803149606299213" right="0.74803149606299213" top="0.98425196850393704" bottom="0.78740157480314965" header="0.51181102362204722" footer="0.51181102362204722"/>
  <pageSetup paperSize="9" scale="8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3"/>
  <sheetViews>
    <sheetView view="pageBreakPreview" topLeftCell="A93" zoomScale="90" zoomScaleNormal="90" zoomScaleSheetLayoutView="90" workbookViewId="0">
      <selection activeCell="F1" sqref="F1"/>
    </sheetView>
  </sheetViews>
  <sheetFormatPr defaultRowHeight="12.75" x14ac:dyDescent="0.2"/>
  <cols>
    <col min="2" max="2" width="61.5703125" style="99" customWidth="1"/>
    <col min="3" max="3" width="23.28515625" style="99" bestFit="1" customWidth="1"/>
    <col min="4" max="5" width="21.28515625" style="99" customWidth="1"/>
    <col min="6" max="6" width="19.7109375" style="99" customWidth="1"/>
    <col min="7" max="7" width="11.140625" bestFit="1" customWidth="1"/>
  </cols>
  <sheetData>
    <row r="1" spans="1:6" x14ac:dyDescent="0.2">
      <c r="F1" s="100" t="s">
        <v>436</v>
      </c>
    </row>
    <row r="2" spans="1:6" ht="18.75" customHeight="1" x14ac:dyDescent="0.2">
      <c r="A2" s="374" t="s">
        <v>134</v>
      </c>
      <c r="B2" s="377" t="s">
        <v>227</v>
      </c>
      <c r="C2" s="133"/>
      <c r="D2" s="371" t="s">
        <v>402</v>
      </c>
      <c r="E2" s="371" t="s">
        <v>401</v>
      </c>
      <c r="F2" s="370" t="s">
        <v>407</v>
      </c>
    </row>
    <row r="3" spans="1:6" x14ac:dyDescent="0.2">
      <c r="A3" s="375"/>
      <c r="B3" s="378"/>
      <c r="C3" s="134" t="s">
        <v>394</v>
      </c>
      <c r="D3" s="372"/>
      <c r="E3" s="380"/>
      <c r="F3" s="370"/>
    </row>
    <row r="4" spans="1:6" ht="20.25" customHeight="1" x14ac:dyDescent="0.2">
      <c r="A4" s="375"/>
      <c r="B4" s="378"/>
      <c r="C4" s="134" t="s">
        <v>269</v>
      </c>
      <c r="D4" s="372"/>
      <c r="E4" s="380"/>
      <c r="F4" s="370"/>
    </row>
    <row r="5" spans="1:6" ht="20.25" customHeight="1" x14ac:dyDescent="0.2">
      <c r="A5" s="376"/>
      <c r="B5" s="379"/>
      <c r="C5" s="135"/>
      <c r="D5" s="373"/>
      <c r="E5" s="381"/>
      <c r="F5" s="370"/>
    </row>
    <row r="6" spans="1:6" ht="16.5" customHeight="1" x14ac:dyDescent="0.2">
      <c r="A6" s="136" t="s">
        <v>31</v>
      </c>
      <c r="B6" s="137" t="s">
        <v>310</v>
      </c>
      <c r="C6" s="138">
        <v>5623533</v>
      </c>
      <c r="D6" s="138">
        <v>5073533</v>
      </c>
      <c r="E6" s="138">
        <v>6973533</v>
      </c>
      <c r="F6" s="138">
        <v>9462932</v>
      </c>
    </row>
    <row r="7" spans="1:6" ht="16.5" customHeight="1" x14ac:dyDescent="0.2">
      <c r="A7" s="136" t="s">
        <v>33</v>
      </c>
      <c r="B7" s="137" t="s">
        <v>311</v>
      </c>
      <c r="C7" s="138">
        <v>293500</v>
      </c>
      <c r="D7" s="138">
        <v>293500</v>
      </c>
      <c r="E7" s="138">
        <v>293500</v>
      </c>
      <c r="F7" s="138">
        <v>0</v>
      </c>
    </row>
    <row r="8" spans="1:6" ht="16.5" customHeight="1" x14ac:dyDescent="0.2">
      <c r="A8" s="136" t="s">
        <v>35</v>
      </c>
      <c r="B8" s="137" t="s">
        <v>312</v>
      </c>
      <c r="C8" s="138">
        <v>0</v>
      </c>
      <c r="D8" s="138">
        <v>200000</v>
      </c>
      <c r="E8" s="138">
        <v>300000</v>
      </c>
      <c r="F8" s="138">
        <v>300000</v>
      </c>
    </row>
    <row r="9" spans="1:6" ht="16.5" customHeight="1" x14ac:dyDescent="0.2">
      <c r="A9" s="136" t="s">
        <v>37</v>
      </c>
      <c r="B9" s="137" t="s">
        <v>313</v>
      </c>
      <c r="C9" s="138">
        <v>0</v>
      </c>
      <c r="D9" s="138">
        <v>0</v>
      </c>
      <c r="E9" s="138">
        <v>0</v>
      </c>
      <c r="F9" s="138"/>
    </row>
    <row r="10" spans="1:6" ht="16.5" customHeight="1" x14ac:dyDescent="0.2">
      <c r="A10" s="136" t="s">
        <v>323</v>
      </c>
      <c r="B10" s="137" t="s">
        <v>314</v>
      </c>
      <c r="C10" s="138">
        <v>0</v>
      </c>
      <c r="D10" s="138">
        <v>0</v>
      </c>
      <c r="E10" s="138">
        <v>0</v>
      </c>
      <c r="F10" s="138"/>
    </row>
    <row r="11" spans="1:6" ht="16.5" customHeight="1" x14ac:dyDescent="0.2">
      <c r="A11" s="136" t="s">
        <v>39</v>
      </c>
      <c r="B11" s="137" t="s">
        <v>315</v>
      </c>
      <c r="C11" s="138">
        <v>0</v>
      </c>
      <c r="D11" s="138">
        <v>0</v>
      </c>
      <c r="E11" s="138">
        <v>0</v>
      </c>
      <c r="F11" s="138"/>
    </row>
    <row r="12" spans="1:6" ht="16.5" customHeight="1" x14ac:dyDescent="0.2">
      <c r="A12" s="136" t="s">
        <v>41</v>
      </c>
      <c r="B12" s="137" t="s">
        <v>316</v>
      </c>
      <c r="C12" s="138">
        <v>0</v>
      </c>
      <c r="D12" s="138">
        <v>0</v>
      </c>
      <c r="E12" s="138">
        <v>0</v>
      </c>
      <c r="F12" s="138"/>
    </row>
    <row r="13" spans="1:6" ht="16.5" customHeight="1" x14ac:dyDescent="0.2">
      <c r="A13" s="136" t="s">
        <v>43</v>
      </c>
      <c r="B13" s="137" t="s">
        <v>317</v>
      </c>
      <c r="C13" s="138">
        <v>0</v>
      </c>
      <c r="D13" s="138">
        <v>0</v>
      </c>
      <c r="E13" s="138">
        <v>0</v>
      </c>
      <c r="F13" s="138"/>
    </row>
    <row r="14" spans="1:6" ht="16.5" customHeight="1" x14ac:dyDescent="0.2">
      <c r="A14" s="136" t="s">
        <v>44</v>
      </c>
      <c r="B14" s="137" t="s">
        <v>318</v>
      </c>
      <c r="C14" s="138">
        <v>105000</v>
      </c>
      <c r="D14" s="138">
        <v>205000</v>
      </c>
      <c r="E14" s="138">
        <v>205000</v>
      </c>
      <c r="F14" s="138">
        <v>186404</v>
      </c>
    </row>
    <row r="15" spans="1:6" ht="16.5" customHeight="1" x14ac:dyDescent="0.2">
      <c r="A15" s="136" t="s">
        <v>46</v>
      </c>
      <c r="B15" s="137" t="s">
        <v>319</v>
      </c>
      <c r="C15" s="138">
        <v>0</v>
      </c>
      <c r="D15" s="138">
        <v>0</v>
      </c>
      <c r="E15" s="138">
        <v>0</v>
      </c>
      <c r="F15" s="138"/>
    </row>
    <row r="16" spans="1:6" ht="16.5" customHeight="1" x14ac:dyDescent="0.2">
      <c r="A16" s="136" t="s">
        <v>324</v>
      </c>
      <c r="B16" s="137" t="s">
        <v>320</v>
      </c>
      <c r="C16" s="138">
        <v>0</v>
      </c>
      <c r="D16" s="138">
        <v>0</v>
      </c>
      <c r="E16" s="138">
        <v>0</v>
      </c>
      <c r="F16" s="138"/>
    </row>
    <row r="17" spans="1:6" ht="16.5" customHeight="1" x14ac:dyDescent="0.2">
      <c r="A17" s="136" t="s">
        <v>325</v>
      </c>
      <c r="B17" s="137" t="s">
        <v>321</v>
      </c>
      <c r="C17" s="138">
        <v>0</v>
      </c>
      <c r="D17" s="138">
        <v>0</v>
      </c>
      <c r="E17" s="138">
        <v>0</v>
      </c>
      <c r="F17" s="138"/>
    </row>
    <row r="18" spans="1:6" ht="16.5" customHeight="1" x14ac:dyDescent="0.2">
      <c r="A18" s="136" t="s">
        <v>48</v>
      </c>
      <c r="B18" s="137" t="s">
        <v>322</v>
      </c>
      <c r="C18" s="138">
        <v>0</v>
      </c>
      <c r="D18" s="138">
        <v>250000</v>
      </c>
      <c r="E18" s="138">
        <v>250000</v>
      </c>
      <c r="F18" s="138">
        <v>371090</v>
      </c>
    </row>
    <row r="19" spans="1:6" ht="16.5" customHeight="1" x14ac:dyDescent="0.2">
      <c r="A19" s="139" t="s">
        <v>54</v>
      </c>
      <c r="B19" s="140" t="s">
        <v>346</v>
      </c>
      <c r="C19" s="141">
        <f>SUM(C6:C18)</f>
        <v>6022033</v>
      </c>
      <c r="D19" s="141">
        <f>SUM(D6:D18)</f>
        <v>6022033</v>
      </c>
      <c r="E19" s="141">
        <v>8022033</v>
      </c>
      <c r="F19" s="141">
        <f>SUM(F6:F18)</f>
        <v>10320426</v>
      </c>
    </row>
    <row r="20" spans="1:6" ht="16.5" customHeight="1" x14ac:dyDescent="0.2">
      <c r="A20" s="136" t="s">
        <v>49</v>
      </c>
      <c r="B20" s="142" t="s">
        <v>52</v>
      </c>
      <c r="C20" s="143">
        <v>7431300</v>
      </c>
      <c r="D20" s="143">
        <v>7431300</v>
      </c>
      <c r="E20" s="143">
        <v>7431300</v>
      </c>
      <c r="F20" s="143">
        <v>8527393</v>
      </c>
    </row>
    <row r="21" spans="1:6" ht="16.5" customHeight="1" x14ac:dyDescent="0.2">
      <c r="A21" s="136" t="s">
        <v>50</v>
      </c>
      <c r="B21" s="144" t="s">
        <v>53</v>
      </c>
      <c r="C21" s="143">
        <v>6998000</v>
      </c>
      <c r="D21" s="143">
        <v>6228000</v>
      </c>
      <c r="E21" s="143">
        <v>6228000</v>
      </c>
      <c r="F21" s="143">
        <v>6228000</v>
      </c>
    </row>
    <row r="22" spans="1:6" ht="16.5" customHeight="1" x14ac:dyDescent="0.2">
      <c r="A22" s="136" t="s">
        <v>51</v>
      </c>
      <c r="B22" s="144" t="s">
        <v>80</v>
      </c>
      <c r="C22" s="143">
        <v>0</v>
      </c>
      <c r="D22" s="143">
        <v>770000</v>
      </c>
      <c r="E22" s="143">
        <v>770000</v>
      </c>
      <c r="F22" s="143">
        <v>770000</v>
      </c>
    </row>
    <row r="23" spans="1:6" ht="16.5" customHeight="1" x14ac:dyDescent="0.2">
      <c r="A23" s="139" t="s">
        <v>55</v>
      </c>
      <c r="B23" s="140" t="s">
        <v>347</v>
      </c>
      <c r="C23" s="141">
        <f>SUM(C20:C22)</f>
        <v>14429300</v>
      </c>
      <c r="D23" s="141">
        <f>SUM(D20:D22)</f>
        <v>14429300</v>
      </c>
      <c r="E23" s="141">
        <v>14429300</v>
      </c>
      <c r="F23" s="141">
        <v>15525393</v>
      </c>
    </row>
    <row r="24" spans="1:6" ht="16.5" customHeight="1" x14ac:dyDescent="0.2">
      <c r="A24" s="139" t="s">
        <v>56</v>
      </c>
      <c r="B24" s="140" t="s">
        <v>63</v>
      </c>
      <c r="C24" s="141">
        <f>SUM(C19+C23)</f>
        <v>20451333</v>
      </c>
      <c r="D24" s="141">
        <f>SUM(D19+D23)</f>
        <v>20451333</v>
      </c>
      <c r="E24" s="141">
        <v>22451333</v>
      </c>
      <c r="F24" s="141">
        <v>25848819</v>
      </c>
    </row>
    <row r="25" spans="1:6" ht="16.5" hidden="1" customHeight="1" x14ac:dyDescent="0.2">
      <c r="A25" s="136" t="s">
        <v>57</v>
      </c>
      <c r="B25" s="145" t="s">
        <v>22</v>
      </c>
      <c r="C25" s="146"/>
      <c r="D25" s="147"/>
      <c r="E25" s="147"/>
      <c r="F25" s="148"/>
    </row>
    <row r="26" spans="1:6" ht="16.5" hidden="1" customHeight="1" x14ac:dyDescent="0.2">
      <c r="A26" s="136" t="s">
        <v>58</v>
      </c>
      <c r="B26" s="145" t="s">
        <v>23</v>
      </c>
      <c r="C26" s="146"/>
      <c r="D26" s="147"/>
      <c r="E26" s="147"/>
      <c r="F26" s="148"/>
    </row>
    <row r="27" spans="1:6" ht="16.5" hidden="1" customHeight="1" x14ac:dyDescent="0.2">
      <c r="A27" s="136" t="s">
        <v>59</v>
      </c>
      <c r="B27" s="145" t="s">
        <v>15</v>
      </c>
      <c r="C27" s="146"/>
      <c r="D27" s="147"/>
      <c r="E27" s="147"/>
      <c r="F27" s="148"/>
    </row>
    <row r="28" spans="1:6" ht="16.5" hidden="1" customHeight="1" x14ac:dyDescent="0.2">
      <c r="A28" s="136" t="s">
        <v>60</v>
      </c>
      <c r="B28" s="145" t="s">
        <v>19</v>
      </c>
      <c r="C28" s="146"/>
      <c r="D28" s="147"/>
      <c r="E28" s="147"/>
      <c r="F28" s="148"/>
    </row>
    <row r="29" spans="1:6" ht="16.5" customHeight="1" x14ac:dyDescent="0.2">
      <c r="A29" s="139" t="s">
        <v>61</v>
      </c>
      <c r="B29" s="149" t="s">
        <v>62</v>
      </c>
      <c r="C29" s="141">
        <v>3967535</v>
      </c>
      <c r="D29" s="141">
        <v>3967535</v>
      </c>
      <c r="E29" s="141">
        <v>3967535</v>
      </c>
      <c r="F29" s="150">
        <v>4805977</v>
      </c>
    </row>
    <row r="30" spans="1:6" ht="16.5" hidden="1" customHeight="1" x14ac:dyDescent="0.2">
      <c r="A30" s="136" t="s">
        <v>65</v>
      </c>
      <c r="B30" s="145" t="s">
        <v>29</v>
      </c>
      <c r="C30" s="146"/>
      <c r="D30" s="147"/>
      <c r="E30" s="147"/>
      <c r="F30" s="148"/>
    </row>
    <row r="31" spans="1:6" ht="16.5" hidden="1" customHeight="1" x14ac:dyDescent="0.2">
      <c r="A31" s="136" t="s">
        <v>66</v>
      </c>
      <c r="B31" s="144" t="s">
        <v>67</v>
      </c>
      <c r="C31" s="146"/>
      <c r="D31" s="147"/>
      <c r="E31" s="147"/>
      <c r="F31" s="148"/>
    </row>
    <row r="32" spans="1:6" ht="16.5" hidden="1" customHeight="1" x14ac:dyDescent="0.2">
      <c r="A32" s="136" t="s">
        <v>258</v>
      </c>
      <c r="B32" s="144" t="s">
        <v>259</v>
      </c>
      <c r="C32" s="146"/>
      <c r="D32" s="147"/>
      <c r="E32" s="147"/>
      <c r="F32" s="148"/>
    </row>
    <row r="33" spans="1:6" ht="16.5" customHeight="1" x14ac:dyDescent="0.2">
      <c r="A33" s="151" t="s">
        <v>68</v>
      </c>
      <c r="B33" s="137" t="s">
        <v>326</v>
      </c>
      <c r="C33" s="138">
        <v>380000</v>
      </c>
      <c r="D33" s="138">
        <v>380000</v>
      </c>
      <c r="E33" s="138">
        <v>380000</v>
      </c>
      <c r="F33" s="138">
        <v>520000</v>
      </c>
    </row>
    <row r="34" spans="1:6" ht="16.5" customHeight="1" x14ac:dyDescent="0.2">
      <c r="A34" s="136" t="s">
        <v>72</v>
      </c>
      <c r="B34" s="137" t="s">
        <v>327</v>
      </c>
      <c r="C34" s="138">
        <v>4615585</v>
      </c>
      <c r="D34" s="138">
        <v>3435585</v>
      </c>
      <c r="E34" s="138">
        <v>4435585</v>
      </c>
      <c r="F34" s="138">
        <v>4395585</v>
      </c>
    </row>
    <row r="35" spans="1:6" ht="16.5" customHeight="1" x14ac:dyDescent="0.2">
      <c r="A35" s="136" t="s">
        <v>73</v>
      </c>
      <c r="B35" s="137" t="s">
        <v>328</v>
      </c>
      <c r="C35" s="138">
        <v>0</v>
      </c>
      <c r="D35" s="138">
        <v>0</v>
      </c>
      <c r="E35" s="138">
        <v>0</v>
      </c>
      <c r="F35" s="138"/>
    </row>
    <row r="36" spans="1:6" ht="16.5" customHeight="1" x14ac:dyDescent="0.2">
      <c r="A36" s="139" t="s">
        <v>64</v>
      </c>
      <c r="B36" s="140" t="s">
        <v>345</v>
      </c>
      <c r="C36" s="141">
        <f>SUM(C33:C35)</f>
        <v>4995585</v>
      </c>
      <c r="D36" s="141">
        <f>SUM(D33:D35)</f>
        <v>3815585</v>
      </c>
      <c r="E36" s="141">
        <v>4815585</v>
      </c>
      <c r="F36" s="141">
        <f>SUM(F33:F35)</f>
        <v>4915585</v>
      </c>
    </row>
    <row r="37" spans="1:6" ht="16.5" customHeight="1" x14ac:dyDescent="0.2">
      <c r="A37" s="136" t="s">
        <v>81</v>
      </c>
      <c r="B37" s="137" t="s">
        <v>329</v>
      </c>
      <c r="C37" s="138">
        <v>882060</v>
      </c>
      <c r="D37" s="138">
        <v>882060</v>
      </c>
      <c r="E37" s="138">
        <v>882060</v>
      </c>
      <c r="F37" s="138">
        <v>702060</v>
      </c>
    </row>
    <row r="38" spans="1:6" ht="16.5" customHeight="1" x14ac:dyDescent="0.2">
      <c r="A38" s="136" t="s">
        <v>83</v>
      </c>
      <c r="B38" s="137" t="s">
        <v>330</v>
      </c>
      <c r="C38" s="138">
        <v>787000</v>
      </c>
      <c r="D38" s="138">
        <v>1997000</v>
      </c>
      <c r="E38" s="138">
        <v>1997000</v>
      </c>
      <c r="F38" s="138">
        <v>1539800</v>
      </c>
    </row>
    <row r="39" spans="1:6" ht="16.5" customHeight="1" x14ac:dyDescent="0.2">
      <c r="A39" s="139" t="s">
        <v>84</v>
      </c>
      <c r="B39" s="140" t="s">
        <v>348</v>
      </c>
      <c r="C39" s="152">
        <f>SUM(C37:C38)</f>
        <v>1669060</v>
      </c>
      <c r="D39" s="152">
        <f t="shared" ref="D39" si="0">SUM(D37:D38)</f>
        <v>2879060</v>
      </c>
      <c r="E39" s="152">
        <v>2879060</v>
      </c>
      <c r="F39" s="152">
        <f>SUM(F37:F38)</f>
        <v>2241860</v>
      </c>
    </row>
    <row r="40" spans="1:6" ht="16.5" customHeight="1" x14ac:dyDescent="0.2">
      <c r="A40" s="136" t="s">
        <v>85</v>
      </c>
      <c r="B40" s="137" t="s">
        <v>331</v>
      </c>
      <c r="C40" s="138">
        <v>10465500</v>
      </c>
      <c r="D40" s="138">
        <v>10465500</v>
      </c>
      <c r="E40" s="138">
        <v>10465500</v>
      </c>
      <c r="F40" s="138">
        <v>11097700</v>
      </c>
    </row>
    <row r="41" spans="1:6" ht="16.5" customHeight="1" x14ac:dyDescent="0.2">
      <c r="A41" s="136" t="s">
        <v>95</v>
      </c>
      <c r="B41" s="137" t="s">
        <v>332</v>
      </c>
      <c r="C41" s="138">
        <v>5164460</v>
      </c>
      <c r="D41" s="138">
        <v>5164460</v>
      </c>
      <c r="E41" s="138">
        <v>5164460</v>
      </c>
      <c r="F41" s="138">
        <v>4092822</v>
      </c>
    </row>
    <row r="42" spans="1:6" ht="16.5" customHeight="1" x14ac:dyDescent="0.2">
      <c r="A42" s="136" t="s">
        <v>86</v>
      </c>
      <c r="B42" s="137" t="s">
        <v>333</v>
      </c>
      <c r="C42" s="138">
        <v>2211000</v>
      </c>
      <c r="D42" s="138">
        <v>2211000</v>
      </c>
      <c r="E42" s="138">
        <v>2211000</v>
      </c>
      <c r="F42" s="138">
        <v>2698874</v>
      </c>
    </row>
    <row r="43" spans="1:6" ht="16.5" customHeight="1" x14ac:dyDescent="0.2">
      <c r="A43" s="136" t="s">
        <v>88</v>
      </c>
      <c r="B43" s="137" t="s">
        <v>334</v>
      </c>
      <c r="C43" s="138">
        <v>2980000</v>
      </c>
      <c r="D43" s="138">
        <v>2980000</v>
      </c>
      <c r="E43" s="138">
        <v>2780000</v>
      </c>
      <c r="F43" s="138">
        <v>753764</v>
      </c>
    </row>
    <row r="44" spans="1:6" ht="16.5" customHeight="1" x14ac:dyDescent="0.2">
      <c r="A44" s="136" t="s">
        <v>90</v>
      </c>
      <c r="B44" s="137" t="s">
        <v>335</v>
      </c>
      <c r="C44" s="138">
        <v>0</v>
      </c>
      <c r="D44" s="138">
        <v>6022425</v>
      </c>
      <c r="E44" s="138">
        <v>15022425</v>
      </c>
      <c r="F44" s="138">
        <v>6474200</v>
      </c>
    </row>
    <row r="45" spans="1:6" ht="16.5" customHeight="1" x14ac:dyDescent="0.2">
      <c r="A45" s="136" t="s">
        <v>92</v>
      </c>
      <c r="B45" s="137" t="s">
        <v>336</v>
      </c>
      <c r="C45" s="138">
        <v>762164</v>
      </c>
      <c r="D45" s="138">
        <v>2542164</v>
      </c>
      <c r="E45" s="138">
        <v>6176164</v>
      </c>
      <c r="F45" s="138">
        <v>51835285</v>
      </c>
    </row>
    <row r="46" spans="1:6" ht="16.5" customHeight="1" x14ac:dyDescent="0.2">
      <c r="A46" s="136" t="s">
        <v>93</v>
      </c>
      <c r="B46" s="137" t="s">
        <v>337</v>
      </c>
      <c r="C46" s="138">
        <v>29260089</v>
      </c>
      <c r="D46" s="138">
        <v>8547637</v>
      </c>
      <c r="E46" s="138">
        <v>13113637</v>
      </c>
      <c r="F46" s="138">
        <v>18006046</v>
      </c>
    </row>
    <row r="47" spans="1:6" ht="16.5" customHeight="1" x14ac:dyDescent="0.2">
      <c r="A47" s="139" t="s">
        <v>94</v>
      </c>
      <c r="B47" s="140" t="s">
        <v>349</v>
      </c>
      <c r="C47" s="141">
        <f>SUM(C40:C46)</f>
        <v>50843213</v>
      </c>
      <c r="D47" s="141">
        <f>SUM(D40:D46)</f>
        <v>37933186</v>
      </c>
      <c r="E47" s="141">
        <v>54933186</v>
      </c>
      <c r="F47" s="141">
        <f>SUM(F40:F46)</f>
        <v>94958691</v>
      </c>
    </row>
    <row r="48" spans="1:6" ht="16.5" customHeight="1" x14ac:dyDescent="0.2">
      <c r="A48" s="136" t="s">
        <v>97</v>
      </c>
      <c r="B48" s="137" t="s">
        <v>338</v>
      </c>
      <c r="C48" s="138">
        <v>210000</v>
      </c>
      <c r="D48" s="138">
        <v>210000</v>
      </c>
      <c r="E48" s="138">
        <v>210000</v>
      </c>
      <c r="F48" s="138">
        <v>345602</v>
      </c>
    </row>
    <row r="49" spans="1:6" ht="16.5" customHeight="1" x14ac:dyDescent="0.2">
      <c r="A49" s="136" t="s">
        <v>98</v>
      </c>
      <c r="B49" s="137" t="s">
        <v>339</v>
      </c>
      <c r="C49" s="138">
        <v>67000</v>
      </c>
      <c r="D49" s="138">
        <v>67000</v>
      </c>
      <c r="E49" s="138">
        <v>67000</v>
      </c>
      <c r="F49" s="138">
        <v>7286</v>
      </c>
    </row>
    <row r="50" spans="1:6" ht="16.5" customHeight="1" x14ac:dyDescent="0.2">
      <c r="A50" s="139" t="s">
        <v>102</v>
      </c>
      <c r="B50" s="140" t="s">
        <v>350</v>
      </c>
      <c r="C50" s="141">
        <f>SUM(C48:C49)</f>
        <v>277000</v>
      </c>
      <c r="D50" s="141">
        <f>SUM(D48:D49)</f>
        <v>277000</v>
      </c>
      <c r="E50" s="141">
        <v>277000</v>
      </c>
      <c r="F50" s="141">
        <f>SUM(F48:F49)</f>
        <v>352888</v>
      </c>
    </row>
    <row r="51" spans="1:6" ht="16.5" customHeight="1" x14ac:dyDescent="0.2">
      <c r="A51" s="136" t="s">
        <v>104</v>
      </c>
      <c r="B51" s="137" t="s">
        <v>340</v>
      </c>
      <c r="C51" s="138">
        <v>15848144</v>
      </c>
      <c r="D51" s="138">
        <v>15353266</v>
      </c>
      <c r="E51" s="138">
        <v>14303266</v>
      </c>
      <c r="F51" s="138">
        <v>27085510</v>
      </c>
    </row>
    <row r="52" spans="1:6" ht="16.5" customHeight="1" x14ac:dyDescent="0.2">
      <c r="A52" s="136" t="s">
        <v>105</v>
      </c>
      <c r="B52" s="137" t="s">
        <v>341</v>
      </c>
      <c r="C52" s="138">
        <v>0</v>
      </c>
      <c r="D52" s="138">
        <v>494878</v>
      </c>
      <c r="E52" s="138">
        <v>2494878</v>
      </c>
      <c r="F52" s="138">
        <v>13129290</v>
      </c>
    </row>
    <row r="53" spans="1:6" ht="16.5" customHeight="1" x14ac:dyDescent="0.2">
      <c r="A53" s="136" t="s">
        <v>106</v>
      </c>
      <c r="B53" s="137" t="s">
        <v>342</v>
      </c>
      <c r="C53" s="138">
        <v>0</v>
      </c>
      <c r="D53" s="138">
        <v>579148</v>
      </c>
      <c r="E53" s="138">
        <v>579148</v>
      </c>
      <c r="F53" s="138">
        <v>0</v>
      </c>
    </row>
    <row r="54" spans="1:6" ht="16.5" customHeight="1" x14ac:dyDescent="0.2">
      <c r="A54" s="136" t="s">
        <v>107</v>
      </c>
      <c r="B54" s="137" t="s">
        <v>343</v>
      </c>
      <c r="C54" s="138">
        <v>0</v>
      </c>
      <c r="D54" s="138">
        <v>0</v>
      </c>
      <c r="E54" s="138">
        <v>0</v>
      </c>
      <c r="F54" s="138">
        <v>1338</v>
      </c>
    </row>
    <row r="55" spans="1:6" ht="16.5" customHeight="1" x14ac:dyDescent="0.2">
      <c r="A55" s="136" t="s">
        <v>108</v>
      </c>
      <c r="B55" s="137" t="s">
        <v>344</v>
      </c>
      <c r="C55" s="138">
        <v>615000</v>
      </c>
      <c r="D55" s="138">
        <v>2435000</v>
      </c>
      <c r="E55" s="138">
        <v>5485000</v>
      </c>
      <c r="F55" s="138">
        <v>4118345</v>
      </c>
    </row>
    <row r="56" spans="1:6" ht="16.5" customHeight="1" x14ac:dyDescent="0.2">
      <c r="A56" s="153" t="s">
        <v>114</v>
      </c>
      <c r="B56" s="154" t="s">
        <v>351</v>
      </c>
      <c r="C56" s="141">
        <f>SUM(C51:C55)</f>
        <v>16463144</v>
      </c>
      <c r="D56" s="141">
        <f>SUM(D51:D55)</f>
        <v>18862292</v>
      </c>
      <c r="E56" s="141">
        <v>22862292</v>
      </c>
      <c r="F56" s="141">
        <v>44913631</v>
      </c>
    </row>
    <row r="57" spans="1:6" ht="16.5" customHeight="1" x14ac:dyDescent="0.2">
      <c r="A57" s="139" t="s">
        <v>116</v>
      </c>
      <c r="B57" s="140" t="s">
        <v>117</v>
      </c>
      <c r="C57" s="141">
        <f>SUM(C36,C39,C47,C50,C56)</f>
        <v>74248002</v>
      </c>
      <c r="D57" s="141">
        <f>SUM(D36,D39,D47,D50,D56)</f>
        <v>63767123</v>
      </c>
      <c r="E57" s="141">
        <v>85767123</v>
      </c>
      <c r="F57" s="141">
        <v>147382655</v>
      </c>
    </row>
    <row r="58" spans="1:6" ht="16.5" customHeight="1" x14ac:dyDescent="0.2">
      <c r="A58" s="155" t="s">
        <v>125</v>
      </c>
      <c r="B58" s="140" t="s">
        <v>141</v>
      </c>
      <c r="C58" s="152">
        <v>2195000</v>
      </c>
      <c r="D58" s="152">
        <v>5195000</v>
      </c>
      <c r="E58" s="152">
        <v>5195000</v>
      </c>
      <c r="F58" s="152">
        <v>2070000</v>
      </c>
    </row>
    <row r="59" spans="1:6" ht="16.5" customHeight="1" x14ac:dyDescent="0.2">
      <c r="A59" s="156" t="s">
        <v>265</v>
      </c>
      <c r="B59" s="157" t="s">
        <v>126</v>
      </c>
      <c r="C59" s="158">
        <v>2000000</v>
      </c>
      <c r="D59" s="138">
        <v>7777400</v>
      </c>
      <c r="E59" s="138">
        <v>7777400</v>
      </c>
      <c r="F59" s="138">
        <v>8477400</v>
      </c>
    </row>
    <row r="60" spans="1:6" ht="16.5" customHeight="1" x14ac:dyDescent="0.2">
      <c r="A60" s="159" t="s">
        <v>127</v>
      </c>
      <c r="B60" s="144" t="s">
        <v>138</v>
      </c>
      <c r="C60" s="138">
        <v>35275872</v>
      </c>
      <c r="D60" s="138">
        <v>27748951</v>
      </c>
      <c r="E60" s="138">
        <v>27748951</v>
      </c>
      <c r="F60" s="138">
        <v>22362539</v>
      </c>
    </row>
    <row r="61" spans="1:6" ht="16.5" customHeight="1" x14ac:dyDescent="0.2">
      <c r="A61" s="159" t="s">
        <v>130</v>
      </c>
      <c r="B61" s="144" t="s">
        <v>140</v>
      </c>
      <c r="C61" s="138">
        <v>478000</v>
      </c>
      <c r="D61" s="138">
        <v>478000</v>
      </c>
      <c r="E61" s="138">
        <v>478000</v>
      </c>
      <c r="F61" s="138">
        <v>3025000</v>
      </c>
    </row>
    <row r="62" spans="1:6" ht="16.5" customHeight="1" x14ac:dyDescent="0.2">
      <c r="A62" s="159" t="s">
        <v>301</v>
      </c>
      <c r="B62" s="144" t="s">
        <v>131</v>
      </c>
      <c r="C62" s="158">
        <v>0</v>
      </c>
      <c r="D62" s="138">
        <v>0</v>
      </c>
      <c r="E62" s="138"/>
      <c r="F62" s="148"/>
    </row>
    <row r="63" spans="1:6" ht="16.5" customHeight="1" x14ac:dyDescent="0.2">
      <c r="A63" s="139" t="s">
        <v>132</v>
      </c>
      <c r="B63" s="140" t="s">
        <v>133</v>
      </c>
      <c r="C63" s="160">
        <f>SUM(C59:C62)</f>
        <v>37753872</v>
      </c>
      <c r="D63" s="160">
        <f>SUM(D59:D62)</f>
        <v>36004351</v>
      </c>
      <c r="E63" s="160">
        <v>36004351</v>
      </c>
      <c r="F63" s="160">
        <v>33864939</v>
      </c>
    </row>
    <row r="64" spans="1:6" ht="16.5" customHeight="1" x14ac:dyDescent="0.2">
      <c r="A64" s="139" t="s">
        <v>118</v>
      </c>
      <c r="B64" s="140" t="s">
        <v>142</v>
      </c>
      <c r="C64" s="152">
        <v>711200</v>
      </c>
      <c r="D64" s="152">
        <v>9941600</v>
      </c>
      <c r="E64" s="152">
        <v>9941600</v>
      </c>
      <c r="F64" s="152">
        <v>289091552</v>
      </c>
    </row>
    <row r="65" spans="1:12" ht="16.5" customHeight="1" x14ac:dyDescent="0.2">
      <c r="A65" s="139" t="s">
        <v>119</v>
      </c>
      <c r="B65" s="140" t="s">
        <v>143</v>
      </c>
      <c r="C65" s="160">
        <v>2249939</v>
      </c>
      <c r="D65" s="152">
        <v>2249939</v>
      </c>
      <c r="E65" s="152">
        <v>2249939</v>
      </c>
      <c r="F65" s="152">
        <v>30942638</v>
      </c>
    </row>
    <row r="66" spans="1:12" ht="31.5" hidden="1" customHeight="1" x14ac:dyDescent="0.2">
      <c r="A66" s="136" t="s">
        <v>120</v>
      </c>
      <c r="B66" s="161" t="s">
        <v>270</v>
      </c>
      <c r="C66" s="162">
        <v>0</v>
      </c>
      <c r="D66" s="162">
        <v>0</v>
      </c>
      <c r="E66" s="162"/>
      <c r="F66" s="148"/>
    </row>
    <row r="67" spans="1:12" ht="16.5" hidden="1" customHeight="1" x14ac:dyDescent="0.2">
      <c r="A67" s="136" t="s">
        <v>121</v>
      </c>
      <c r="B67" s="144" t="s">
        <v>271</v>
      </c>
      <c r="C67" s="162">
        <v>0</v>
      </c>
      <c r="D67" s="162">
        <v>0</v>
      </c>
      <c r="E67" s="162"/>
      <c r="F67" s="148"/>
    </row>
    <row r="68" spans="1:12" ht="16.5" hidden="1" customHeight="1" x14ac:dyDescent="0.2">
      <c r="A68" s="136" t="s">
        <v>122</v>
      </c>
      <c r="B68" s="144" t="s">
        <v>147</v>
      </c>
      <c r="C68" s="162">
        <v>0</v>
      </c>
      <c r="D68" s="162">
        <v>0</v>
      </c>
      <c r="E68" s="162"/>
      <c r="F68" s="148"/>
    </row>
    <row r="69" spans="1:12" ht="16.5" customHeight="1" x14ac:dyDescent="0.2">
      <c r="A69" s="139" t="s">
        <v>123</v>
      </c>
      <c r="B69" s="140" t="s">
        <v>144</v>
      </c>
      <c r="C69" s="160">
        <f>SUM(C66:C68)</f>
        <v>0</v>
      </c>
      <c r="D69" s="160">
        <f>SUM(D66:D68)</f>
        <v>0</v>
      </c>
      <c r="E69" s="160"/>
      <c r="F69" s="160"/>
    </row>
    <row r="70" spans="1:12" s="104" customFormat="1" ht="16.5" customHeight="1" x14ac:dyDescent="0.3">
      <c r="A70" s="139"/>
      <c r="B70" s="140" t="s">
        <v>148</v>
      </c>
      <c r="C70" s="160">
        <f>SUM(C24+C29+C57+C58+C63+C64+C65+C69)</f>
        <v>141576881</v>
      </c>
      <c r="D70" s="160">
        <f>SUM(D24+D29+D57+D58+D63+D64+D65+D69)</f>
        <v>141576881</v>
      </c>
      <c r="E70" s="160">
        <v>165576881</v>
      </c>
      <c r="F70" s="160">
        <v>534003580</v>
      </c>
    </row>
    <row r="71" spans="1:12" ht="29.25" customHeight="1" x14ac:dyDescent="0.2">
      <c r="A71" s="136" t="s">
        <v>395</v>
      </c>
      <c r="B71" s="163" t="s">
        <v>396</v>
      </c>
      <c r="C71" s="162">
        <v>0</v>
      </c>
      <c r="D71" s="162">
        <v>44000000</v>
      </c>
      <c r="E71" s="162">
        <v>44000000</v>
      </c>
      <c r="F71" s="148">
        <v>44000000</v>
      </c>
    </row>
    <row r="72" spans="1:12" ht="29.25" customHeight="1" x14ac:dyDescent="0.2">
      <c r="A72" s="136" t="s">
        <v>381</v>
      </c>
      <c r="B72" s="163" t="s">
        <v>397</v>
      </c>
      <c r="C72" s="162">
        <v>0</v>
      </c>
      <c r="D72" s="162">
        <v>90000000</v>
      </c>
      <c r="E72" s="162">
        <v>90000000</v>
      </c>
      <c r="F72" s="148">
        <v>90000000</v>
      </c>
    </row>
    <row r="73" spans="1:12" x14ac:dyDescent="0.2">
      <c r="A73" s="136" t="s">
        <v>385</v>
      </c>
      <c r="B73" s="164" t="s">
        <v>386</v>
      </c>
      <c r="C73" s="162">
        <f>SUM(C71:C72)</f>
        <v>0</v>
      </c>
      <c r="D73" s="162">
        <f t="shared" ref="D73" si="1">SUM(D71:D72)</f>
        <v>134000000</v>
      </c>
      <c r="E73" s="162">
        <v>134000000</v>
      </c>
      <c r="F73" s="162">
        <v>134000000</v>
      </c>
    </row>
    <row r="74" spans="1:12" x14ac:dyDescent="0.2">
      <c r="A74" s="136" t="s">
        <v>149</v>
      </c>
      <c r="B74" s="157" t="s">
        <v>150</v>
      </c>
      <c r="C74" s="165"/>
      <c r="D74" s="165"/>
      <c r="E74" s="165"/>
      <c r="F74" s="148"/>
    </row>
    <row r="75" spans="1:12" s="103" customFormat="1" ht="15.75" x14ac:dyDescent="0.25">
      <c r="A75" s="136" t="s">
        <v>383</v>
      </c>
      <c r="B75" s="164" t="s">
        <v>382</v>
      </c>
      <c r="C75" s="165"/>
      <c r="D75" s="165"/>
      <c r="E75" s="165"/>
      <c r="F75" s="148"/>
    </row>
    <row r="76" spans="1:12" ht="16.5" customHeight="1" x14ac:dyDescent="0.2">
      <c r="A76" s="136" t="s">
        <v>297</v>
      </c>
      <c r="B76" s="166" t="s">
        <v>298</v>
      </c>
      <c r="C76" s="138">
        <v>2553433</v>
      </c>
      <c r="D76" s="138">
        <v>2553433</v>
      </c>
      <c r="E76" s="138">
        <v>2553433</v>
      </c>
      <c r="F76" s="138">
        <v>2553433</v>
      </c>
    </row>
    <row r="77" spans="1:12" ht="16.5" customHeight="1" x14ac:dyDescent="0.2">
      <c r="A77" s="136" t="s">
        <v>137</v>
      </c>
      <c r="B77" s="157" t="s">
        <v>25</v>
      </c>
      <c r="C77" s="138">
        <v>39848090</v>
      </c>
      <c r="D77" s="138">
        <v>39848090</v>
      </c>
      <c r="E77" s="138">
        <v>41848090</v>
      </c>
      <c r="F77" s="138">
        <v>41848090</v>
      </c>
    </row>
    <row r="78" spans="1:12" ht="16.5" customHeight="1" x14ac:dyDescent="0.2">
      <c r="A78" s="136" t="s">
        <v>151</v>
      </c>
      <c r="B78" s="157" t="s">
        <v>152</v>
      </c>
      <c r="C78" s="162">
        <v>0</v>
      </c>
      <c r="D78" s="162">
        <v>0</v>
      </c>
      <c r="E78" s="162"/>
      <c r="F78" s="148"/>
    </row>
    <row r="79" spans="1:12" ht="16.5" customHeight="1" x14ac:dyDescent="0.2">
      <c r="A79" s="136" t="s">
        <v>299</v>
      </c>
      <c r="B79" s="157" t="s">
        <v>300</v>
      </c>
      <c r="C79" s="138">
        <v>0</v>
      </c>
      <c r="D79" s="138">
        <v>0</v>
      </c>
      <c r="E79" s="138"/>
      <c r="F79" s="138"/>
    </row>
    <row r="80" spans="1:12" ht="16.5" customHeight="1" x14ac:dyDescent="0.2">
      <c r="A80" s="167" t="s">
        <v>408</v>
      </c>
      <c r="B80" s="168" t="s">
        <v>409</v>
      </c>
      <c r="C80" s="169">
        <f>SUM(C73:C79)</f>
        <v>42401523</v>
      </c>
      <c r="D80" s="169">
        <f>SUM(D73:D79)</f>
        <v>176401523</v>
      </c>
      <c r="E80" s="169">
        <v>178401523</v>
      </c>
      <c r="F80" s="169">
        <v>178401523</v>
      </c>
      <c r="L80" s="102" t="s">
        <v>391</v>
      </c>
    </row>
    <row r="81" spans="1:6" ht="16.5" customHeight="1" x14ac:dyDescent="0.2">
      <c r="A81" s="22"/>
      <c r="B81" s="140" t="s">
        <v>418</v>
      </c>
      <c r="C81" s="160">
        <v>183978404</v>
      </c>
      <c r="D81" s="160">
        <v>317978404</v>
      </c>
      <c r="E81" s="160">
        <v>343978404</v>
      </c>
      <c r="F81" s="160">
        <v>712405103</v>
      </c>
    </row>
    <row r="82" spans="1:6" x14ac:dyDescent="0.2">
      <c r="A82" s="170"/>
      <c r="B82" s="171"/>
      <c r="C82" s="172"/>
      <c r="D82" s="172"/>
      <c r="E82" s="172"/>
      <c r="F82" s="173"/>
    </row>
    <row r="83" spans="1:6" x14ac:dyDescent="0.2">
      <c r="A83" s="170"/>
      <c r="B83" s="171"/>
      <c r="C83" s="172"/>
      <c r="D83" s="172"/>
      <c r="E83" s="172"/>
      <c r="F83" s="173"/>
    </row>
    <row r="84" spans="1:6" x14ac:dyDescent="0.2">
      <c r="A84" s="170"/>
      <c r="B84" s="171"/>
      <c r="C84" s="172"/>
      <c r="D84" s="172"/>
      <c r="E84" s="172"/>
      <c r="F84" s="173"/>
    </row>
    <row r="85" spans="1:6" x14ac:dyDescent="0.2">
      <c r="A85" s="170"/>
      <c r="B85" s="171"/>
      <c r="C85" s="172"/>
      <c r="D85" s="172"/>
      <c r="E85" s="172"/>
      <c r="F85" s="173"/>
    </row>
    <row r="86" spans="1:6" x14ac:dyDescent="0.2">
      <c r="A86" s="170"/>
      <c r="B86" s="171"/>
      <c r="C86" s="172"/>
      <c r="D86" s="172"/>
      <c r="E86" s="172"/>
      <c r="F86" s="173"/>
    </row>
    <row r="87" spans="1:6" x14ac:dyDescent="0.2">
      <c r="A87" s="170"/>
      <c r="B87" s="171"/>
      <c r="C87" s="172"/>
      <c r="D87" s="172"/>
      <c r="E87" s="172"/>
      <c r="F87" s="173"/>
    </row>
    <row r="88" spans="1:6" x14ac:dyDescent="0.2">
      <c r="A88" s="170"/>
      <c r="B88" s="171"/>
      <c r="C88" s="172"/>
      <c r="D88" s="172"/>
      <c r="E88" s="172"/>
      <c r="F88" s="173"/>
    </row>
    <row r="89" spans="1:6" x14ac:dyDescent="0.2">
      <c r="A89" s="170"/>
      <c r="B89" s="174"/>
      <c r="C89" s="172"/>
      <c r="D89" s="172"/>
      <c r="E89" s="172"/>
      <c r="F89" s="173"/>
    </row>
    <row r="90" spans="1:6" x14ac:dyDescent="0.2">
      <c r="A90" s="136" t="s">
        <v>229</v>
      </c>
      <c r="B90" s="144" t="s">
        <v>235</v>
      </c>
      <c r="C90" s="138">
        <v>27475758</v>
      </c>
      <c r="D90" s="138">
        <v>27475758</v>
      </c>
      <c r="E90" s="138">
        <v>27475758</v>
      </c>
      <c r="F90" s="138">
        <v>28909244</v>
      </c>
    </row>
    <row r="91" spans="1:6" x14ac:dyDescent="0.2">
      <c r="A91" s="175" t="s">
        <v>230</v>
      </c>
      <c r="B91" s="176" t="s">
        <v>236</v>
      </c>
      <c r="C91" s="138">
        <v>34155334</v>
      </c>
      <c r="D91" s="138">
        <v>34155334</v>
      </c>
      <c r="E91" s="138">
        <v>34155334</v>
      </c>
      <c r="F91" s="138">
        <v>34993776</v>
      </c>
    </row>
    <row r="92" spans="1:6" x14ac:dyDescent="0.2">
      <c r="A92" s="136" t="s">
        <v>231</v>
      </c>
      <c r="B92" s="142" t="s">
        <v>237</v>
      </c>
      <c r="C92" s="138">
        <v>10848841</v>
      </c>
      <c r="D92" s="138">
        <v>10848841</v>
      </c>
      <c r="E92" s="138">
        <v>10848841</v>
      </c>
      <c r="F92" s="138">
        <v>12141841</v>
      </c>
    </row>
    <row r="93" spans="1:6" x14ac:dyDescent="0.2">
      <c r="A93" s="136" t="s">
        <v>232</v>
      </c>
      <c r="B93" s="142" t="s">
        <v>238</v>
      </c>
      <c r="C93" s="138">
        <v>1800000</v>
      </c>
      <c r="D93" s="138">
        <v>1800000</v>
      </c>
      <c r="E93" s="138">
        <v>1800000</v>
      </c>
      <c r="F93" s="138">
        <v>1800000</v>
      </c>
    </row>
    <row r="94" spans="1:6" x14ac:dyDescent="0.2">
      <c r="A94" s="136" t="s">
        <v>233</v>
      </c>
      <c r="B94" s="142" t="s">
        <v>255</v>
      </c>
      <c r="C94" s="138">
        <v>0</v>
      </c>
      <c r="D94" s="138">
        <v>0</v>
      </c>
      <c r="E94" s="138"/>
      <c r="F94" s="138"/>
    </row>
    <row r="95" spans="1:6" x14ac:dyDescent="0.2">
      <c r="A95" s="136" t="s">
        <v>234</v>
      </c>
      <c r="B95" s="142" t="s">
        <v>272</v>
      </c>
      <c r="C95" s="138">
        <v>0</v>
      </c>
      <c r="D95" s="138">
        <v>0</v>
      </c>
      <c r="E95" s="138"/>
      <c r="F95" s="148">
        <v>76000</v>
      </c>
    </row>
    <row r="96" spans="1:6" x14ac:dyDescent="0.2">
      <c r="A96" s="139" t="s">
        <v>161</v>
      </c>
      <c r="B96" s="177" t="s">
        <v>154</v>
      </c>
      <c r="C96" s="160">
        <f>SUM(C90:C95)</f>
        <v>74279933</v>
      </c>
      <c r="D96" s="160">
        <f>SUM(D90:D95)</f>
        <v>74279933</v>
      </c>
      <c r="E96" s="160">
        <v>74279933</v>
      </c>
      <c r="F96" s="160">
        <v>77920861</v>
      </c>
    </row>
    <row r="97" spans="1:6" ht="15.75" hidden="1" customHeight="1" x14ac:dyDescent="0.2">
      <c r="A97" s="136"/>
      <c r="B97" s="142" t="s">
        <v>257</v>
      </c>
      <c r="C97" s="178"/>
      <c r="D97" s="165"/>
      <c r="E97" s="165"/>
      <c r="F97" s="148"/>
    </row>
    <row r="98" spans="1:6" ht="15.75" hidden="1" customHeight="1" x14ac:dyDescent="0.2">
      <c r="A98" s="136"/>
      <c r="B98" s="142" t="s">
        <v>254</v>
      </c>
      <c r="C98" s="178"/>
      <c r="D98" s="165"/>
      <c r="E98" s="165"/>
      <c r="F98" s="148"/>
    </row>
    <row r="99" spans="1:6" ht="15.75" hidden="1" customHeight="1" x14ac:dyDescent="0.2">
      <c r="A99" s="136"/>
      <c r="B99" s="142" t="s">
        <v>158</v>
      </c>
      <c r="C99" s="178"/>
      <c r="D99" s="165"/>
      <c r="E99" s="165"/>
      <c r="F99" s="148"/>
    </row>
    <row r="100" spans="1:6" ht="15.75" hidden="1" customHeight="1" x14ac:dyDescent="0.2">
      <c r="A100" s="136"/>
      <c r="B100" s="142" t="s">
        <v>261</v>
      </c>
      <c r="C100" s="178"/>
      <c r="D100" s="165"/>
      <c r="E100" s="165"/>
      <c r="F100" s="148"/>
    </row>
    <row r="101" spans="1:6" x14ac:dyDescent="0.2">
      <c r="A101" s="139" t="s">
        <v>162</v>
      </c>
      <c r="B101" s="177" t="s">
        <v>155</v>
      </c>
      <c r="C101" s="179">
        <v>5990400</v>
      </c>
      <c r="D101" s="179">
        <v>5990400</v>
      </c>
      <c r="E101" s="179">
        <v>5990400</v>
      </c>
      <c r="F101" s="179">
        <v>5990400</v>
      </c>
    </row>
    <row r="102" spans="1:6" x14ac:dyDescent="0.2">
      <c r="A102" s="139" t="s">
        <v>153</v>
      </c>
      <c r="B102" s="177" t="s">
        <v>159</v>
      </c>
      <c r="C102" s="160">
        <f>SUM(C96:C101)</f>
        <v>80270333</v>
      </c>
      <c r="D102" s="160">
        <f>SUM(D96:D101)</f>
        <v>80270333</v>
      </c>
      <c r="E102" s="160">
        <v>80270333</v>
      </c>
      <c r="F102" s="160">
        <v>83911261</v>
      </c>
    </row>
    <row r="103" spans="1:6" x14ac:dyDescent="0.2">
      <c r="A103" s="139" t="s">
        <v>166</v>
      </c>
      <c r="B103" s="177" t="s">
        <v>160</v>
      </c>
      <c r="C103" s="160">
        <v>0</v>
      </c>
      <c r="D103" s="160">
        <v>0</v>
      </c>
      <c r="E103" s="160">
        <v>0</v>
      </c>
      <c r="F103" s="160">
        <v>0</v>
      </c>
    </row>
    <row r="104" spans="1:6" ht="15.75" hidden="1" customHeight="1" x14ac:dyDescent="0.2">
      <c r="A104" s="136"/>
      <c r="B104" s="142"/>
      <c r="C104" s="162"/>
      <c r="D104" s="165"/>
      <c r="E104" s="165"/>
      <c r="F104" s="148"/>
    </row>
    <row r="105" spans="1:6" ht="15.75" hidden="1" customHeight="1" x14ac:dyDescent="0.2">
      <c r="A105" s="136"/>
      <c r="B105" s="142"/>
      <c r="C105" s="162"/>
      <c r="D105" s="165"/>
      <c r="E105" s="165"/>
      <c r="F105" s="148"/>
    </row>
    <row r="106" spans="1:6" x14ac:dyDescent="0.2">
      <c r="A106" s="139" t="s">
        <v>164</v>
      </c>
      <c r="B106" s="177" t="s">
        <v>163</v>
      </c>
      <c r="C106" s="160">
        <v>0</v>
      </c>
      <c r="D106" s="160">
        <v>0</v>
      </c>
      <c r="E106" s="160">
        <v>0</v>
      </c>
      <c r="F106" s="160">
        <v>208372944</v>
      </c>
    </row>
    <row r="107" spans="1:6" x14ac:dyDescent="0.2">
      <c r="A107" s="139" t="s">
        <v>165</v>
      </c>
      <c r="B107" s="177" t="s">
        <v>167</v>
      </c>
      <c r="C107" s="160">
        <f>SUM(C106)</f>
        <v>0</v>
      </c>
      <c r="D107" s="160">
        <f>SUM(D103:D106)</f>
        <v>0</v>
      </c>
      <c r="E107" s="160"/>
      <c r="F107" s="160">
        <v>208372944</v>
      </c>
    </row>
    <row r="108" spans="1:6" x14ac:dyDescent="0.2">
      <c r="A108" s="136" t="s">
        <v>168</v>
      </c>
      <c r="B108" s="180" t="s">
        <v>410</v>
      </c>
      <c r="C108" s="162"/>
      <c r="D108" s="162">
        <v>0</v>
      </c>
      <c r="E108" s="162">
        <v>0</v>
      </c>
      <c r="F108" s="148">
        <v>0</v>
      </c>
    </row>
    <row r="109" spans="1:6" x14ac:dyDescent="0.2">
      <c r="A109" s="136" t="s">
        <v>169</v>
      </c>
      <c r="B109" s="180" t="s">
        <v>411</v>
      </c>
      <c r="C109" s="181">
        <v>54500000</v>
      </c>
      <c r="D109" s="181">
        <v>54500000</v>
      </c>
      <c r="E109" s="181">
        <v>54500000</v>
      </c>
      <c r="F109" s="181">
        <v>210988827</v>
      </c>
    </row>
    <row r="110" spans="1:6" x14ac:dyDescent="0.2">
      <c r="A110" s="136" t="s">
        <v>170</v>
      </c>
      <c r="B110" s="142" t="s">
        <v>263</v>
      </c>
      <c r="C110" s="181">
        <v>25000000</v>
      </c>
      <c r="D110" s="181">
        <v>25000000</v>
      </c>
      <c r="E110" s="181">
        <v>25000000</v>
      </c>
      <c r="F110" s="181">
        <v>25000000</v>
      </c>
    </row>
    <row r="111" spans="1:6" ht="15.75" hidden="1" customHeight="1" x14ac:dyDescent="0.2">
      <c r="A111" s="136"/>
      <c r="B111" s="182"/>
      <c r="C111" s="162"/>
      <c r="D111" s="162"/>
      <c r="E111" s="162"/>
      <c r="F111" s="148"/>
    </row>
    <row r="112" spans="1:6" ht="15.75" hidden="1" customHeight="1" x14ac:dyDescent="0.2">
      <c r="A112" s="136"/>
      <c r="B112" s="182"/>
      <c r="C112" s="162"/>
      <c r="D112" s="162"/>
      <c r="E112" s="162"/>
      <c r="F112" s="148"/>
    </row>
    <row r="113" spans="1:6" x14ac:dyDescent="0.2">
      <c r="A113" s="136" t="s">
        <v>171</v>
      </c>
      <c r="B113" s="182" t="s">
        <v>173</v>
      </c>
      <c r="C113" s="181">
        <v>4500000</v>
      </c>
      <c r="D113" s="181">
        <v>4500000</v>
      </c>
      <c r="E113" s="181">
        <v>4500000</v>
      </c>
      <c r="F113" s="181">
        <v>4500000</v>
      </c>
    </row>
    <row r="114" spans="1:6" x14ac:dyDescent="0.2">
      <c r="A114" s="136" t="s">
        <v>172</v>
      </c>
      <c r="B114" s="142" t="s">
        <v>264</v>
      </c>
      <c r="C114" s="162"/>
      <c r="D114" s="162"/>
      <c r="E114" s="162"/>
      <c r="F114" s="148"/>
    </row>
    <row r="115" spans="1:6" x14ac:dyDescent="0.2">
      <c r="A115" s="136" t="s">
        <v>353</v>
      </c>
      <c r="B115" s="183" t="s">
        <v>352</v>
      </c>
      <c r="C115" s="184">
        <v>0</v>
      </c>
      <c r="D115" s="184">
        <v>0</v>
      </c>
      <c r="E115" s="184"/>
      <c r="F115" s="181"/>
    </row>
    <row r="116" spans="1:6" x14ac:dyDescent="0.2">
      <c r="A116" s="139" t="s">
        <v>175</v>
      </c>
      <c r="B116" s="177" t="s">
        <v>176</v>
      </c>
      <c r="C116" s="160">
        <f>SUM(C108:C115)</f>
        <v>84000000</v>
      </c>
      <c r="D116" s="160">
        <f>SUM(D108:D115)</f>
        <v>84000000</v>
      </c>
      <c r="E116" s="160">
        <v>84000000</v>
      </c>
      <c r="F116" s="160">
        <v>240488827</v>
      </c>
    </row>
    <row r="117" spans="1:6" x14ac:dyDescent="0.2">
      <c r="A117" s="136" t="s">
        <v>179</v>
      </c>
      <c r="B117" s="185" t="s">
        <v>185</v>
      </c>
      <c r="C117" s="162"/>
      <c r="D117" s="162"/>
      <c r="E117" s="162"/>
      <c r="F117" s="148"/>
    </row>
    <row r="118" spans="1:6" x14ac:dyDescent="0.2">
      <c r="A118" s="136" t="s">
        <v>180</v>
      </c>
      <c r="B118" s="185" t="s">
        <v>262</v>
      </c>
      <c r="C118" s="184">
        <v>3615000</v>
      </c>
      <c r="D118" s="184">
        <v>3615000</v>
      </c>
      <c r="E118" s="184">
        <v>11615000</v>
      </c>
      <c r="F118" s="181">
        <v>11539000</v>
      </c>
    </row>
    <row r="119" spans="1:6" x14ac:dyDescent="0.2">
      <c r="A119" s="136" t="s">
        <v>181</v>
      </c>
      <c r="B119" s="185" t="s">
        <v>91</v>
      </c>
      <c r="C119" s="162">
        <v>0</v>
      </c>
      <c r="D119" s="162">
        <v>0</v>
      </c>
      <c r="E119" s="162">
        <v>12000000</v>
      </c>
      <c r="F119" s="148">
        <v>12000000</v>
      </c>
    </row>
    <row r="120" spans="1:6" x14ac:dyDescent="0.2">
      <c r="A120" s="136" t="s">
        <v>182</v>
      </c>
      <c r="B120" s="185" t="s">
        <v>186</v>
      </c>
      <c r="C120" s="186">
        <v>0</v>
      </c>
      <c r="D120" s="186">
        <v>0</v>
      </c>
      <c r="E120" s="186"/>
      <c r="F120" s="187"/>
    </row>
    <row r="121" spans="1:6" x14ac:dyDescent="0.2">
      <c r="A121" s="136" t="s">
        <v>183</v>
      </c>
      <c r="B121" s="185" t="s">
        <v>187</v>
      </c>
      <c r="C121" s="181">
        <v>2103415</v>
      </c>
      <c r="D121" s="181">
        <v>2103415</v>
      </c>
      <c r="E121" s="181">
        <v>2103415</v>
      </c>
      <c r="F121" s="181">
        <v>2103415</v>
      </c>
    </row>
    <row r="122" spans="1:6" x14ac:dyDescent="0.2">
      <c r="A122" s="136" t="s">
        <v>184</v>
      </c>
      <c r="B122" s="185" t="s">
        <v>241</v>
      </c>
      <c r="C122" s="181">
        <v>721362</v>
      </c>
      <c r="D122" s="181">
        <v>721362</v>
      </c>
      <c r="E122" s="181">
        <v>6721362</v>
      </c>
      <c r="F122" s="181">
        <v>6721362</v>
      </c>
    </row>
    <row r="123" spans="1:6" x14ac:dyDescent="0.2">
      <c r="A123" s="136" t="s">
        <v>188</v>
      </c>
      <c r="B123" s="185" t="s">
        <v>305</v>
      </c>
      <c r="C123" s="162">
        <v>0</v>
      </c>
      <c r="D123" s="162">
        <v>0</v>
      </c>
      <c r="E123" s="162"/>
      <c r="F123" s="148">
        <v>0</v>
      </c>
    </row>
    <row r="124" spans="1:6" x14ac:dyDescent="0.2">
      <c r="A124" s="136" t="s">
        <v>190</v>
      </c>
      <c r="B124" s="185" t="s">
        <v>191</v>
      </c>
      <c r="C124" s="162">
        <v>0</v>
      </c>
      <c r="D124" s="162">
        <v>0</v>
      </c>
      <c r="E124" s="162">
        <v>0</v>
      </c>
      <c r="F124" s="162"/>
    </row>
    <row r="125" spans="1:6" x14ac:dyDescent="0.2">
      <c r="A125" s="136" t="s">
        <v>307</v>
      </c>
      <c r="B125" s="185" t="s">
        <v>193</v>
      </c>
      <c r="C125" s="162">
        <v>568294</v>
      </c>
      <c r="D125" s="162">
        <v>518735</v>
      </c>
      <c r="E125" s="162">
        <v>518735</v>
      </c>
      <c r="F125" s="162">
        <v>518735</v>
      </c>
    </row>
    <row r="126" spans="1:6" x14ac:dyDescent="0.2">
      <c r="A126" s="139" t="s">
        <v>177</v>
      </c>
      <c r="B126" s="177" t="s">
        <v>178</v>
      </c>
      <c r="C126" s="160">
        <f>SUM(C117:C125)</f>
        <v>7008071</v>
      </c>
      <c r="D126" s="160">
        <f>SUM(D117:D125)</f>
        <v>6958512</v>
      </c>
      <c r="E126" s="160">
        <v>32958512</v>
      </c>
      <c r="F126" s="160">
        <v>32882512</v>
      </c>
    </row>
    <row r="127" spans="1:6" x14ac:dyDescent="0.2">
      <c r="A127" s="136" t="s">
        <v>194</v>
      </c>
      <c r="B127" s="142" t="s">
        <v>196</v>
      </c>
      <c r="C127" s="184">
        <v>12700000</v>
      </c>
      <c r="D127" s="184">
        <v>12700000</v>
      </c>
      <c r="E127" s="184">
        <v>12700000</v>
      </c>
      <c r="F127" s="148">
        <v>12700000</v>
      </c>
    </row>
    <row r="128" spans="1:6" x14ac:dyDescent="0.2">
      <c r="A128" s="136" t="s">
        <v>195</v>
      </c>
      <c r="B128" s="142" t="s">
        <v>388</v>
      </c>
      <c r="C128" s="162">
        <v>0</v>
      </c>
      <c r="D128" s="162">
        <v>0</v>
      </c>
      <c r="E128" s="162"/>
      <c r="F128" s="148"/>
    </row>
    <row r="129" spans="1:6" x14ac:dyDescent="0.2">
      <c r="A129" s="139" t="s">
        <v>198</v>
      </c>
      <c r="B129" s="177" t="s">
        <v>199</v>
      </c>
      <c r="C129" s="160">
        <f>SUM(C127:C128)</f>
        <v>12700000</v>
      </c>
      <c r="D129" s="160">
        <f>SUM(D127:D128)</f>
        <v>12700000</v>
      </c>
      <c r="E129" s="160">
        <v>12700000</v>
      </c>
      <c r="F129" s="160">
        <v>12700000</v>
      </c>
    </row>
    <row r="130" spans="1:6" x14ac:dyDescent="0.2">
      <c r="A130" s="136" t="s">
        <v>200</v>
      </c>
      <c r="B130" s="142" t="s">
        <v>201</v>
      </c>
      <c r="C130" s="162">
        <v>0</v>
      </c>
      <c r="D130" s="162">
        <v>0</v>
      </c>
      <c r="E130" s="162"/>
      <c r="F130" s="148">
        <v>0</v>
      </c>
    </row>
    <row r="131" spans="1:6" x14ac:dyDescent="0.2">
      <c r="A131" s="136" t="s">
        <v>202</v>
      </c>
      <c r="B131" s="142" t="s">
        <v>203</v>
      </c>
      <c r="C131" s="162">
        <v>0</v>
      </c>
      <c r="D131" s="162">
        <v>0</v>
      </c>
      <c r="E131" s="162"/>
      <c r="F131" s="148">
        <v>0</v>
      </c>
    </row>
    <row r="132" spans="1:6" x14ac:dyDescent="0.2">
      <c r="A132" s="136" t="s">
        <v>354</v>
      </c>
      <c r="B132" s="142" t="s">
        <v>355</v>
      </c>
      <c r="C132" s="162">
        <v>0</v>
      </c>
      <c r="D132" s="162">
        <v>0</v>
      </c>
      <c r="E132" s="162"/>
      <c r="F132" s="148">
        <v>0</v>
      </c>
    </row>
    <row r="133" spans="1:6" x14ac:dyDescent="0.2">
      <c r="A133" s="139" t="s">
        <v>204</v>
      </c>
      <c r="B133" s="177" t="s">
        <v>207</v>
      </c>
      <c r="C133" s="160">
        <f>SUM(C130:C132)</f>
        <v>0</v>
      </c>
      <c r="D133" s="160">
        <f>SUM(D130:D132)</f>
        <v>0</v>
      </c>
      <c r="E133" s="160"/>
      <c r="F133" s="160">
        <v>0</v>
      </c>
    </row>
    <row r="134" spans="1:6" x14ac:dyDescent="0.2">
      <c r="A134" s="136" t="s">
        <v>208</v>
      </c>
      <c r="B134" s="142" t="s">
        <v>209</v>
      </c>
      <c r="C134" s="162">
        <v>0</v>
      </c>
      <c r="D134" s="162">
        <v>0</v>
      </c>
      <c r="E134" s="162"/>
      <c r="F134" s="148">
        <v>0</v>
      </c>
    </row>
    <row r="135" spans="1:6" x14ac:dyDescent="0.2">
      <c r="A135" s="136" t="s">
        <v>210</v>
      </c>
      <c r="B135" s="142" t="s">
        <v>211</v>
      </c>
      <c r="C135" s="162">
        <v>0</v>
      </c>
      <c r="D135" s="162">
        <v>0</v>
      </c>
      <c r="E135" s="162"/>
      <c r="F135" s="148">
        <v>0</v>
      </c>
    </row>
    <row r="136" spans="1:6" x14ac:dyDescent="0.2">
      <c r="A136" s="136" t="s">
        <v>367</v>
      </c>
      <c r="B136" s="188" t="s">
        <v>368</v>
      </c>
      <c r="C136" s="162">
        <v>0</v>
      </c>
      <c r="D136" s="162">
        <v>0</v>
      </c>
      <c r="E136" s="162"/>
      <c r="F136" s="148">
        <v>0</v>
      </c>
    </row>
    <row r="137" spans="1:6" x14ac:dyDescent="0.2">
      <c r="A137" s="139" t="s">
        <v>205</v>
      </c>
      <c r="B137" s="177" t="s">
        <v>206</v>
      </c>
      <c r="C137" s="160">
        <f>SUM(C134:C136)</f>
        <v>0</v>
      </c>
      <c r="D137" s="160">
        <f>SUM(D134:D136)</f>
        <v>0</v>
      </c>
      <c r="E137" s="160"/>
      <c r="F137" s="160">
        <v>0</v>
      </c>
    </row>
    <row r="138" spans="1:6" x14ac:dyDescent="0.2">
      <c r="A138" s="189"/>
      <c r="B138" s="190" t="s">
        <v>384</v>
      </c>
      <c r="C138" s="160">
        <f>SUM(C102+C107+C116+C126+C129+C133+C137)</f>
        <v>183978404</v>
      </c>
      <c r="D138" s="160">
        <f>SUM(D102+D107+D116+D126+D129+D133+D137)</f>
        <v>183928845</v>
      </c>
      <c r="E138" s="160">
        <v>209928845</v>
      </c>
      <c r="F138" s="160">
        <v>578355544</v>
      </c>
    </row>
    <row r="139" spans="1:6" x14ac:dyDescent="0.2">
      <c r="A139" s="191" t="s">
        <v>373</v>
      </c>
      <c r="B139" s="188" t="s">
        <v>370</v>
      </c>
      <c r="C139" s="158">
        <v>0</v>
      </c>
      <c r="D139" s="158">
        <v>90000000</v>
      </c>
      <c r="E139" s="158">
        <v>90000000</v>
      </c>
      <c r="F139" s="158">
        <v>90000000</v>
      </c>
    </row>
    <row r="140" spans="1:6" x14ac:dyDescent="0.2">
      <c r="A140" s="136" t="s">
        <v>374</v>
      </c>
      <c r="B140" s="188" t="s">
        <v>371</v>
      </c>
      <c r="C140" s="158">
        <v>0</v>
      </c>
      <c r="D140" s="158">
        <v>0</v>
      </c>
      <c r="E140" s="158"/>
      <c r="F140" s="158"/>
    </row>
    <row r="141" spans="1:6" x14ac:dyDescent="0.2">
      <c r="A141" s="192" t="s">
        <v>369</v>
      </c>
      <c r="B141" s="193" t="s">
        <v>372</v>
      </c>
      <c r="C141" s="194">
        <f>SUM(C139:C140)</f>
        <v>0</v>
      </c>
      <c r="D141" s="194">
        <f t="shared" ref="D141" si="2">SUM(D139:D140)</f>
        <v>90000000</v>
      </c>
      <c r="E141" s="194">
        <v>90000000</v>
      </c>
      <c r="F141" s="194">
        <v>90000000</v>
      </c>
    </row>
    <row r="142" spans="1:6" x14ac:dyDescent="0.2">
      <c r="A142" s="136" t="s">
        <v>215</v>
      </c>
      <c r="B142" s="195" t="s">
        <v>214</v>
      </c>
      <c r="C142" s="162">
        <v>0</v>
      </c>
      <c r="D142" s="162">
        <v>0</v>
      </c>
      <c r="E142" s="162"/>
      <c r="F142" s="148"/>
    </row>
    <row r="143" spans="1:6" x14ac:dyDescent="0.2">
      <c r="A143" s="136" t="s">
        <v>216</v>
      </c>
      <c r="B143" s="195" t="s">
        <v>217</v>
      </c>
      <c r="C143" s="162">
        <v>0</v>
      </c>
      <c r="D143" s="162">
        <v>44049559</v>
      </c>
      <c r="E143" s="162">
        <v>44049559</v>
      </c>
      <c r="F143" s="148">
        <v>44049559</v>
      </c>
    </row>
    <row r="144" spans="1:6" x14ac:dyDescent="0.2">
      <c r="A144" s="136" t="s">
        <v>377</v>
      </c>
      <c r="B144" s="188" t="s">
        <v>379</v>
      </c>
      <c r="C144" s="162"/>
      <c r="D144" s="162"/>
      <c r="E144" s="162"/>
      <c r="F144" s="148">
        <v>0</v>
      </c>
    </row>
    <row r="145" spans="1:6" x14ac:dyDescent="0.2">
      <c r="A145" s="136" t="s">
        <v>378</v>
      </c>
      <c r="B145" s="188" t="s">
        <v>380</v>
      </c>
      <c r="C145" s="162"/>
      <c r="D145" s="162"/>
      <c r="E145" s="162"/>
      <c r="F145" s="148"/>
    </row>
    <row r="146" spans="1:6" x14ac:dyDescent="0.2">
      <c r="A146" s="136" t="s">
        <v>218</v>
      </c>
      <c r="B146" s="195" t="s">
        <v>25</v>
      </c>
      <c r="C146" s="162">
        <v>0</v>
      </c>
      <c r="D146" s="162">
        <v>0</v>
      </c>
      <c r="E146" s="162">
        <v>0</v>
      </c>
      <c r="F146" s="148">
        <v>0</v>
      </c>
    </row>
    <row r="147" spans="1:6" x14ac:dyDescent="0.2">
      <c r="A147" s="136" t="s">
        <v>219</v>
      </c>
      <c r="B147" s="195" t="s">
        <v>220</v>
      </c>
      <c r="C147" s="162">
        <v>0</v>
      </c>
      <c r="D147" s="162">
        <v>0</v>
      </c>
      <c r="E147" s="162">
        <v>0</v>
      </c>
      <c r="F147" s="148"/>
    </row>
    <row r="148" spans="1:6" x14ac:dyDescent="0.2">
      <c r="A148" s="192" t="s">
        <v>376</v>
      </c>
      <c r="B148" s="193" t="s">
        <v>375</v>
      </c>
      <c r="C148" s="194">
        <f>SUM(C141:C147)</f>
        <v>0</v>
      </c>
      <c r="D148" s="194">
        <f t="shared" ref="D148" si="3">SUM(D141:D147)</f>
        <v>134049559</v>
      </c>
      <c r="E148" s="194">
        <v>134049559</v>
      </c>
      <c r="F148" s="194">
        <v>134049559</v>
      </c>
    </row>
    <row r="149" spans="1:6" x14ac:dyDescent="0.2">
      <c r="A149" s="22"/>
      <c r="B149" s="196" t="s">
        <v>418</v>
      </c>
      <c r="C149" s="197"/>
      <c r="D149" s="197"/>
      <c r="E149" s="197"/>
      <c r="F149" s="197">
        <v>712405103</v>
      </c>
    </row>
    <row r="150" spans="1:6" x14ac:dyDescent="0.2">
      <c r="A150" s="198"/>
      <c r="B150" s="199"/>
      <c r="C150" s="200"/>
      <c r="D150" s="201"/>
      <c r="E150" s="201"/>
      <c r="F150" s="202"/>
    </row>
    <row r="151" spans="1:6" x14ac:dyDescent="0.2">
      <c r="A151" s="23"/>
      <c r="B151" s="203" t="s">
        <v>30</v>
      </c>
      <c r="C151" s="204">
        <v>3</v>
      </c>
      <c r="D151" s="205"/>
      <c r="E151" s="205"/>
      <c r="F151" s="202"/>
    </row>
    <row r="152" spans="1:6" x14ac:dyDescent="0.2">
      <c r="C152" s="101"/>
    </row>
    <row r="153" spans="1:6" x14ac:dyDescent="0.2">
      <c r="C153" s="101"/>
    </row>
    <row r="154" spans="1:6" x14ac:dyDescent="0.2">
      <c r="C154" s="101"/>
    </row>
    <row r="155" spans="1:6" x14ac:dyDescent="0.2">
      <c r="C155" s="101"/>
    </row>
    <row r="156" spans="1:6" x14ac:dyDescent="0.2">
      <c r="C156" s="101"/>
    </row>
    <row r="157" spans="1:6" x14ac:dyDescent="0.2">
      <c r="C157" s="101"/>
    </row>
    <row r="158" spans="1:6" x14ac:dyDescent="0.2">
      <c r="C158" s="101"/>
    </row>
    <row r="159" spans="1:6" x14ac:dyDescent="0.2">
      <c r="C159" s="101"/>
    </row>
    <row r="160" spans="1:6" x14ac:dyDescent="0.2">
      <c r="C160" s="101"/>
    </row>
    <row r="161" spans="3:3" x14ac:dyDescent="0.2">
      <c r="C161" s="101"/>
    </row>
    <row r="162" spans="3:3" x14ac:dyDescent="0.2">
      <c r="C162" s="101"/>
    </row>
    <row r="163" spans="3:3" x14ac:dyDescent="0.2">
      <c r="C163" s="101"/>
    </row>
    <row r="164" spans="3:3" x14ac:dyDescent="0.2">
      <c r="C164" s="101"/>
    </row>
    <row r="165" spans="3:3" x14ac:dyDescent="0.2">
      <c r="C165" s="101"/>
    </row>
    <row r="166" spans="3:3" x14ac:dyDescent="0.2">
      <c r="C166" s="101"/>
    </row>
    <row r="167" spans="3:3" x14ac:dyDescent="0.2">
      <c r="C167" s="101"/>
    </row>
    <row r="168" spans="3:3" x14ac:dyDescent="0.2">
      <c r="C168" s="101"/>
    </row>
    <row r="169" spans="3:3" x14ac:dyDescent="0.2">
      <c r="C169" s="101"/>
    </row>
    <row r="170" spans="3:3" x14ac:dyDescent="0.2">
      <c r="C170" s="101"/>
    </row>
    <row r="171" spans="3:3" x14ac:dyDescent="0.2">
      <c r="C171" s="101"/>
    </row>
    <row r="172" spans="3:3" x14ac:dyDescent="0.2">
      <c r="C172" s="101"/>
    </row>
    <row r="173" spans="3:3" x14ac:dyDescent="0.2">
      <c r="C173" s="101"/>
    </row>
    <row r="174" spans="3:3" x14ac:dyDescent="0.2">
      <c r="C174" s="101"/>
    </row>
    <row r="175" spans="3:3" x14ac:dyDescent="0.2">
      <c r="C175" s="101"/>
    </row>
    <row r="176" spans="3:3" x14ac:dyDescent="0.2">
      <c r="C176" s="101"/>
    </row>
    <row r="177" spans="3:3" x14ac:dyDescent="0.2">
      <c r="C177" s="101"/>
    </row>
    <row r="178" spans="3:3" x14ac:dyDescent="0.2">
      <c r="C178" s="101"/>
    </row>
    <row r="179" spans="3:3" x14ac:dyDescent="0.2">
      <c r="C179" s="101"/>
    </row>
    <row r="180" spans="3:3" x14ac:dyDescent="0.2">
      <c r="C180" s="101"/>
    </row>
    <row r="181" spans="3:3" x14ac:dyDescent="0.2">
      <c r="C181" s="101"/>
    </row>
    <row r="182" spans="3:3" x14ac:dyDescent="0.2">
      <c r="C182" s="101"/>
    </row>
    <row r="183" spans="3:3" x14ac:dyDescent="0.2">
      <c r="C183" s="101"/>
    </row>
    <row r="184" spans="3:3" x14ac:dyDescent="0.2">
      <c r="C184" s="101"/>
    </row>
    <row r="185" spans="3:3" x14ac:dyDescent="0.2">
      <c r="C185" s="101"/>
    </row>
    <row r="186" spans="3:3" x14ac:dyDescent="0.2">
      <c r="C186" s="101"/>
    </row>
    <row r="187" spans="3:3" x14ac:dyDescent="0.2">
      <c r="C187" s="101"/>
    </row>
    <row r="188" spans="3:3" x14ac:dyDescent="0.2">
      <c r="C188" s="101"/>
    </row>
    <row r="189" spans="3:3" x14ac:dyDescent="0.2">
      <c r="C189" s="101"/>
    </row>
    <row r="190" spans="3:3" x14ac:dyDescent="0.2">
      <c r="C190" s="101"/>
    </row>
    <row r="191" spans="3:3" x14ac:dyDescent="0.2">
      <c r="C191" s="101"/>
    </row>
    <row r="192" spans="3:3" x14ac:dyDescent="0.2">
      <c r="C192" s="101"/>
    </row>
    <row r="193" spans="3:3" x14ac:dyDescent="0.2">
      <c r="C193" s="101"/>
    </row>
    <row r="194" spans="3:3" x14ac:dyDescent="0.2">
      <c r="C194" s="101"/>
    </row>
    <row r="195" spans="3:3" x14ac:dyDescent="0.2">
      <c r="C195" s="101"/>
    </row>
    <row r="196" spans="3:3" x14ac:dyDescent="0.2">
      <c r="C196" s="101"/>
    </row>
    <row r="197" spans="3:3" x14ac:dyDescent="0.2">
      <c r="C197" s="101"/>
    </row>
    <row r="198" spans="3:3" x14ac:dyDescent="0.2">
      <c r="C198" s="101"/>
    </row>
    <row r="199" spans="3:3" x14ac:dyDescent="0.2">
      <c r="C199" s="101"/>
    </row>
    <row r="200" spans="3:3" x14ac:dyDescent="0.2">
      <c r="C200" s="101"/>
    </row>
    <row r="201" spans="3:3" x14ac:dyDescent="0.2">
      <c r="C201" s="101"/>
    </row>
    <row r="202" spans="3:3" x14ac:dyDescent="0.2">
      <c r="C202" s="101"/>
    </row>
    <row r="203" spans="3:3" x14ac:dyDescent="0.2">
      <c r="C203" s="101"/>
    </row>
    <row r="204" spans="3:3" x14ac:dyDescent="0.2">
      <c r="C204" s="101"/>
    </row>
    <row r="205" spans="3:3" x14ac:dyDescent="0.2">
      <c r="C205" s="101"/>
    </row>
    <row r="206" spans="3:3" x14ac:dyDescent="0.2">
      <c r="C206" s="101"/>
    </row>
    <row r="207" spans="3:3" x14ac:dyDescent="0.2">
      <c r="C207" s="101"/>
    </row>
    <row r="208" spans="3:3" x14ac:dyDescent="0.2">
      <c r="C208" s="101"/>
    </row>
    <row r="209" spans="3:3" x14ac:dyDescent="0.2">
      <c r="C209" s="101"/>
    </row>
    <row r="210" spans="3:3" x14ac:dyDescent="0.2">
      <c r="C210" s="101"/>
    </row>
    <row r="211" spans="3:3" x14ac:dyDescent="0.2">
      <c r="C211" s="101"/>
    </row>
    <row r="212" spans="3:3" x14ac:dyDescent="0.2">
      <c r="C212" s="101"/>
    </row>
    <row r="213" spans="3:3" x14ac:dyDescent="0.2">
      <c r="C213" s="101"/>
    </row>
    <row r="214" spans="3:3" x14ac:dyDescent="0.2">
      <c r="C214" s="101"/>
    </row>
    <row r="215" spans="3:3" x14ac:dyDescent="0.2">
      <c r="C215" s="101"/>
    </row>
    <row r="216" spans="3:3" x14ac:dyDescent="0.2">
      <c r="C216" s="101"/>
    </row>
    <row r="217" spans="3:3" x14ac:dyDescent="0.2">
      <c r="C217" s="101"/>
    </row>
    <row r="218" spans="3:3" x14ac:dyDescent="0.2">
      <c r="C218" s="101"/>
    </row>
    <row r="219" spans="3:3" x14ac:dyDescent="0.2">
      <c r="C219" s="101"/>
    </row>
    <row r="220" spans="3:3" x14ac:dyDescent="0.2">
      <c r="C220" s="101"/>
    </row>
    <row r="221" spans="3:3" x14ac:dyDescent="0.2">
      <c r="C221" s="101"/>
    </row>
    <row r="222" spans="3:3" x14ac:dyDescent="0.2">
      <c r="C222" s="101"/>
    </row>
    <row r="223" spans="3:3" x14ac:dyDescent="0.2">
      <c r="C223" s="101"/>
    </row>
    <row r="224" spans="3:3" x14ac:dyDescent="0.2">
      <c r="C224" s="101"/>
    </row>
    <row r="225" spans="3:3" x14ac:dyDescent="0.2">
      <c r="C225" s="101"/>
    </row>
    <row r="226" spans="3:3" x14ac:dyDescent="0.2">
      <c r="C226" s="101"/>
    </row>
    <row r="227" spans="3:3" x14ac:dyDescent="0.2">
      <c r="C227" s="101"/>
    </row>
    <row r="228" spans="3:3" x14ac:dyDescent="0.2">
      <c r="C228" s="101"/>
    </row>
    <row r="229" spans="3:3" x14ac:dyDescent="0.2">
      <c r="C229" s="101"/>
    </row>
    <row r="230" spans="3:3" x14ac:dyDescent="0.2">
      <c r="C230" s="101"/>
    </row>
    <row r="231" spans="3:3" x14ac:dyDescent="0.2">
      <c r="C231" s="101"/>
    </row>
    <row r="232" spans="3:3" x14ac:dyDescent="0.2">
      <c r="C232" s="101"/>
    </row>
    <row r="233" spans="3:3" x14ac:dyDescent="0.2">
      <c r="C233" s="101"/>
    </row>
    <row r="234" spans="3:3" x14ac:dyDescent="0.2">
      <c r="C234" s="101"/>
    </row>
    <row r="235" spans="3:3" x14ac:dyDescent="0.2">
      <c r="C235" s="101"/>
    </row>
    <row r="236" spans="3:3" x14ac:dyDescent="0.2">
      <c r="C236" s="101"/>
    </row>
    <row r="237" spans="3:3" x14ac:dyDescent="0.2">
      <c r="C237" s="101"/>
    </row>
    <row r="238" spans="3:3" x14ac:dyDescent="0.2">
      <c r="C238" s="101"/>
    </row>
    <row r="239" spans="3:3" x14ac:dyDescent="0.2">
      <c r="C239" s="101"/>
    </row>
    <row r="240" spans="3:3" x14ac:dyDescent="0.2">
      <c r="C240" s="101"/>
    </row>
    <row r="241" spans="3:3" x14ac:dyDescent="0.2">
      <c r="C241" s="101"/>
    </row>
    <row r="242" spans="3:3" x14ac:dyDescent="0.2">
      <c r="C242" s="101"/>
    </row>
    <row r="243" spans="3:3" x14ac:dyDescent="0.2">
      <c r="C243" s="101"/>
    </row>
    <row r="244" spans="3:3" x14ac:dyDescent="0.2">
      <c r="C244" s="101"/>
    </row>
    <row r="245" spans="3:3" x14ac:dyDescent="0.2">
      <c r="C245" s="101"/>
    </row>
    <row r="246" spans="3:3" x14ac:dyDescent="0.2">
      <c r="C246" s="101"/>
    </row>
    <row r="247" spans="3:3" x14ac:dyDescent="0.2">
      <c r="C247" s="101"/>
    </row>
    <row r="248" spans="3:3" x14ac:dyDescent="0.2">
      <c r="C248" s="101"/>
    </row>
    <row r="249" spans="3:3" x14ac:dyDescent="0.2">
      <c r="C249" s="101"/>
    </row>
    <row r="250" spans="3:3" x14ac:dyDescent="0.2">
      <c r="C250" s="101"/>
    </row>
    <row r="251" spans="3:3" x14ac:dyDescent="0.2">
      <c r="C251" s="101"/>
    </row>
    <row r="252" spans="3:3" x14ac:dyDescent="0.2">
      <c r="C252" s="101"/>
    </row>
    <row r="253" spans="3:3" x14ac:dyDescent="0.2">
      <c r="C253" s="101"/>
    </row>
    <row r="254" spans="3:3" x14ac:dyDescent="0.2">
      <c r="C254" s="101"/>
    </row>
    <row r="255" spans="3:3" x14ac:dyDescent="0.2">
      <c r="C255" s="101"/>
    </row>
    <row r="256" spans="3:3" x14ac:dyDescent="0.2">
      <c r="C256" s="101"/>
    </row>
    <row r="257" spans="3:3" x14ac:dyDescent="0.2">
      <c r="C257" s="101"/>
    </row>
    <row r="258" spans="3:3" x14ac:dyDescent="0.2">
      <c r="C258" s="101"/>
    </row>
    <row r="259" spans="3:3" x14ac:dyDescent="0.2">
      <c r="C259" s="101"/>
    </row>
    <row r="260" spans="3:3" x14ac:dyDescent="0.2">
      <c r="C260" s="101"/>
    </row>
    <row r="261" spans="3:3" x14ac:dyDescent="0.2">
      <c r="C261" s="101"/>
    </row>
    <row r="262" spans="3:3" x14ac:dyDescent="0.2">
      <c r="C262" s="101"/>
    </row>
    <row r="263" spans="3:3" x14ac:dyDescent="0.2">
      <c r="C263" s="101"/>
    </row>
  </sheetData>
  <mergeCells count="5">
    <mergeCell ref="F2:F5"/>
    <mergeCell ref="D2:D5"/>
    <mergeCell ref="A2:A5"/>
    <mergeCell ref="B2:B5"/>
    <mergeCell ref="E2:E5"/>
  </mergeCells>
  <phoneticPr fontId="40" type="noConversion"/>
  <pageMargins left="0.55118110236220474" right="0.55118110236220474" top="0.59055118110236227" bottom="0.39370078740157483" header="0.51181102362204722" footer="0.51181102362204722"/>
  <pageSetup paperSize="9" scale="88" fitToHeight="0" orientation="landscape" r:id="rId1"/>
  <headerFooter alignWithMargins="0"/>
  <rowBreaks count="2" manualBreakCount="2">
    <brk id="81" max="16383" man="1"/>
    <brk id="1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tabSelected="1" zoomScale="80" zoomScaleNormal="80" workbookViewId="0">
      <pane xSplit="5" ySplit="4" topLeftCell="G5" activePane="bottomRight" state="frozen"/>
      <selection activeCell="M67" sqref="M67"/>
      <selection pane="topRight" activeCell="M67" sqref="M67"/>
      <selection pane="bottomLeft" activeCell="M67" sqref="M67"/>
      <selection pane="bottomRight" activeCell="Q39" sqref="Q38:Q39"/>
    </sheetView>
  </sheetViews>
  <sheetFormatPr defaultRowHeight="12.75" x14ac:dyDescent="0.2"/>
  <cols>
    <col min="2" max="2" width="44.42578125" bestFit="1" customWidth="1"/>
    <col min="3" max="5" width="33.5703125" hidden="1" customWidth="1"/>
    <col min="6" max="6" width="19.7109375" customWidth="1"/>
    <col min="7" max="7" width="22.28515625" bestFit="1" customWidth="1"/>
    <col min="8" max="8" width="22.28515625" customWidth="1"/>
    <col min="9" max="9" width="19.7109375" customWidth="1"/>
    <col min="10" max="16" width="0" hidden="1" customWidth="1"/>
    <col min="17" max="17" width="19.7109375" customWidth="1"/>
    <col min="18" max="18" width="22.28515625" bestFit="1" customWidth="1"/>
    <col min="19" max="19" width="21.7109375" bestFit="1" customWidth="1"/>
    <col min="20" max="20" width="22" style="257" customWidth="1"/>
    <col min="21" max="21" width="22.5703125" hidden="1" customWidth="1"/>
    <col min="22" max="25" width="0" hidden="1" customWidth="1"/>
    <col min="26" max="26" width="0.28515625" customWidth="1"/>
    <col min="27" max="27" width="19.5703125" customWidth="1"/>
    <col min="28" max="28" width="22.28515625" bestFit="1" customWidth="1"/>
    <col min="29" max="29" width="22.5703125" bestFit="1" customWidth="1"/>
    <col min="30" max="30" width="19.7109375" customWidth="1"/>
    <col min="32" max="32" width="10.85546875" bestFit="1" customWidth="1"/>
  </cols>
  <sheetData>
    <row r="1" spans="1:30" x14ac:dyDescent="0.2">
      <c r="B1" s="406" t="s">
        <v>439</v>
      </c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</row>
    <row r="2" spans="1:30" ht="18.75" x14ac:dyDescent="0.3">
      <c r="A2" s="395" t="s">
        <v>134</v>
      </c>
      <c r="B2" s="382" t="s">
        <v>0</v>
      </c>
      <c r="C2" s="382" t="s">
        <v>12</v>
      </c>
      <c r="D2" s="382"/>
      <c r="E2" s="382"/>
      <c r="F2" s="382"/>
      <c r="G2" s="382"/>
      <c r="H2" s="382"/>
      <c r="I2" s="382"/>
      <c r="J2" s="382" t="s">
        <v>221</v>
      </c>
      <c r="K2" s="382"/>
      <c r="L2" s="382"/>
      <c r="M2" s="382"/>
      <c r="N2" s="382" t="s">
        <v>8</v>
      </c>
      <c r="O2" s="382"/>
      <c r="P2" s="382"/>
      <c r="Q2" s="382"/>
      <c r="R2" s="382"/>
      <c r="S2" s="382"/>
      <c r="T2" s="382"/>
      <c r="U2" s="382" t="s">
        <v>27</v>
      </c>
      <c r="V2" s="382"/>
      <c r="W2" s="382"/>
      <c r="X2" s="382"/>
      <c r="Y2" s="382" t="s">
        <v>423</v>
      </c>
      <c r="Z2" s="382"/>
      <c r="AA2" s="382"/>
      <c r="AB2" s="382"/>
      <c r="AC2" s="382"/>
      <c r="AD2" s="382"/>
    </row>
    <row r="3" spans="1:30" ht="18.75" customHeight="1" x14ac:dyDescent="0.3">
      <c r="A3" s="395"/>
      <c r="B3" s="382"/>
      <c r="C3" s="396" t="s">
        <v>7</v>
      </c>
      <c r="D3" s="396"/>
      <c r="E3" s="396"/>
      <c r="F3" s="397" t="s">
        <v>392</v>
      </c>
      <c r="G3" s="397" t="s">
        <v>392</v>
      </c>
      <c r="H3" s="397" t="s">
        <v>392</v>
      </c>
      <c r="I3" s="397" t="s">
        <v>393</v>
      </c>
      <c r="J3" s="396" t="s">
        <v>7</v>
      </c>
      <c r="K3" s="396"/>
      <c r="L3" s="396"/>
      <c r="M3" s="360" t="s">
        <v>223</v>
      </c>
      <c r="N3" s="396" t="s">
        <v>7</v>
      </c>
      <c r="O3" s="396"/>
      <c r="P3" s="396"/>
      <c r="Q3" s="397" t="s">
        <v>392</v>
      </c>
      <c r="R3" s="398" t="s">
        <v>392</v>
      </c>
      <c r="S3" s="398" t="s">
        <v>392</v>
      </c>
      <c r="T3" s="399" t="s">
        <v>419</v>
      </c>
      <c r="U3" s="396" t="s">
        <v>7</v>
      </c>
      <c r="V3" s="396"/>
      <c r="W3" s="396"/>
      <c r="X3" s="360" t="s">
        <v>223</v>
      </c>
      <c r="Y3" s="396" t="s">
        <v>392</v>
      </c>
      <c r="Z3" s="396"/>
      <c r="AA3" s="397" t="s">
        <v>392</v>
      </c>
      <c r="AB3" s="397" t="s">
        <v>392</v>
      </c>
      <c r="AC3" s="397" t="s">
        <v>392</v>
      </c>
      <c r="AD3" s="397" t="s">
        <v>392</v>
      </c>
    </row>
    <row r="4" spans="1:30" ht="18.75" x14ac:dyDescent="0.3">
      <c r="A4" s="395"/>
      <c r="B4" s="382"/>
      <c r="C4" s="24" t="s">
        <v>10</v>
      </c>
      <c r="D4" s="24" t="s">
        <v>222</v>
      </c>
      <c r="E4" s="24" t="s">
        <v>20</v>
      </c>
      <c r="F4" s="24" t="s">
        <v>10</v>
      </c>
      <c r="G4" s="24" t="s">
        <v>422</v>
      </c>
      <c r="H4" s="24" t="s">
        <v>421</v>
      </c>
      <c r="I4" s="397" t="s">
        <v>420</v>
      </c>
      <c r="J4" s="24" t="s">
        <v>10</v>
      </c>
      <c r="K4" s="24" t="s">
        <v>224</v>
      </c>
      <c r="L4" s="24" t="s">
        <v>20</v>
      </c>
      <c r="M4" s="360" t="s">
        <v>21</v>
      </c>
      <c r="N4" s="24" t="s">
        <v>10</v>
      </c>
      <c r="O4" s="24" t="s">
        <v>224</v>
      </c>
      <c r="P4" s="24" t="s">
        <v>20</v>
      </c>
      <c r="Q4" s="24" t="s">
        <v>275</v>
      </c>
      <c r="R4" s="400" t="s">
        <v>403</v>
      </c>
      <c r="S4" s="400" t="s">
        <v>405</v>
      </c>
      <c r="T4" s="399"/>
      <c r="U4" s="24" t="s">
        <v>10</v>
      </c>
      <c r="V4" s="24" t="s">
        <v>224</v>
      </c>
      <c r="W4" s="24" t="s">
        <v>20</v>
      </c>
      <c r="X4" s="360" t="s">
        <v>21</v>
      </c>
      <c r="Y4" s="24" t="s">
        <v>10</v>
      </c>
      <c r="Z4" s="24" t="s">
        <v>225</v>
      </c>
      <c r="AA4" s="24" t="s">
        <v>10</v>
      </c>
      <c r="AB4" s="24" t="s">
        <v>403</v>
      </c>
      <c r="AC4" s="24" t="s">
        <v>404</v>
      </c>
      <c r="AD4" s="24" t="s">
        <v>420</v>
      </c>
    </row>
    <row r="5" spans="1:30" ht="15.75" x14ac:dyDescent="0.25">
      <c r="A5" s="25" t="s">
        <v>56</v>
      </c>
      <c r="B5" s="401" t="s">
        <v>1</v>
      </c>
      <c r="C5" s="26">
        <v>0</v>
      </c>
      <c r="D5" s="27">
        <v>0</v>
      </c>
      <c r="E5" s="28">
        <v>0</v>
      </c>
      <c r="F5" s="79">
        <v>20451333</v>
      </c>
      <c r="G5" s="79">
        <v>20451333</v>
      </c>
      <c r="H5" s="79">
        <v>22451333</v>
      </c>
      <c r="I5" s="79">
        <v>25848819</v>
      </c>
      <c r="J5" s="80"/>
      <c r="K5" s="79"/>
      <c r="L5" s="79"/>
      <c r="M5" s="81"/>
      <c r="N5" s="80"/>
      <c r="O5" s="79"/>
      <c r="P5" s="79"/>
      <c r="Q5" s="79">
        <v>23653635</v>
      </c>
      <c r="R5" s="79">
        <v>23653635</v>
      </c>
      <c r="S5" s="79">
        <v>25418785</v>
      </c>
      <c r="T5" s="258">
        <v>25418785</v>
      </c>
      <c r="U5" s="80"/>
      <c r="V5" s="79"/>
      <c r="W5" s="79"/>
      <c r="X5" s="81"/>
      <c r="Y5" s="80"/>
      <c r="Z5" s="79"/>
      <c r="AA5" s="79">
        <f t="shared" ref="AA5:AA14" si="0">F5+Q5</f>
        <v>44104968</v>
      </c>
      <c r="AB5" s="79">
        <f t="shared" ref="AB5:AB14" si="1">G5+R5</f>
        <v>44104968</v>
      </c>
      <c r="AC5" s="79">
        <v>47870118</v>
      </c>
      <c r="AD5" s="79">
        <v>51267604</v>
      </c>
    </row>
    <row r="6" spans="1:30" ht="15.75" x14ac:dyDescent="0.25">
      <c r="A6" s="25" t="s">
        <v>61</v>
      </c>
      <c r="B6" s="401" t="s">
        <v>9</v>
      </c>
      <c r="C6" s="26">
        <v>0</v>
      </c>
      <c r="D6" s="27">
        <v>0</v>
      </c>
      <c r="E6" s="28">
        <v>0</v>
      </c>
      <c r="F6" s="79">
        <v>3967535</v>
      </c>
      <c r="G6" s="79">
        <v>3967535</v>
      </c>
      <c r="H6" s="79">
        <v>3967535</v>
      </c>
      <c r="I6" s="79">
        <v>4805977</v>
      </c>
      <c r="J6" s="80"/>
      <c r="K6" s="79"/>
      <c r="L6" s="79"/>
      <c r="M6" s="81"/>
      <c r="N6" s="80"/>
      <c r="O6" s="79"/>
      <c r="P6" s="79"/>
      <c r="Q6" s="79">
        <v>4602959</v>
      </c>
      <c r="R6" s="79">
        <v>4602959</v>
      </c>
      <c r="S6" s="79">
        <v>4908163</v>
      </c>
      <c r="T6" s="258">
        <v>4908163</v>
      </c>
      <c r="U6" s="80"/>
      <c r="V6" s="79"/>
      <c r="W6" s="79"/>
      <c r="X6" s="81"/>
      <c r="Y6" s="80"/>
      <c r="Z6" s="79"/>
      <c r="AA6" s="79">
        <f t="shared" si="0"/>
        <v>8570494</v>
      </c>
      <c r="AB6" s="79">
        <f t="shared" si="1"/>
        <v>8570494</v>
      </c>
      <c r="AC6" s="79">
        <v>8875698</v>
      </c>
      <c r="AD6" s="79">
        <v>9714140</v>
      </c>
    </row>
    <row r="7" spans="1:30" ht="15.75" x14ac:dyDescent="0.25">
      <c r="A7" s="25" t="s">
        <v>116</v>
      </c>
      <c r="B7" s="401" t="s">
        <v>2</v>
      </c>
      <c r="C7" s="26">
        <v>0</v>
      </c>
      <c r="D7" s="27">
        <v>0</v>
      </c>
      <c r="E7" s="28">
        <v>0</v>
      </c>
      <c r="F7" s="79">
        <v>74248002</v>
      </c>
      <c r="G7" s="79">
        <v>63767123</v>
      </c>
      <c r="H7" s="79">
        <v>85767123</v>
      </c>
      <c r="I7" s="79">
        <v>147382655</v>
      </c>
      <c r="J7" s="80"/>
      <c r="K7" s="79"/>
      <c r="L7" s="79"/>
      <c r="M7" s="81"/>
      <c r="N7" s="80"/>
      <c r="O7" s="79"/>
      <c r="P7" s="79"/>
      <c r="Q7" s="79">
        <v>10172316</v>
      </c>
      <c r="R7" s="79">
        <v>10712316</v>
      </c>
      <c r="S7" s="79">
        <v>10091962</v>
      </c>
      <c r="T7" s="258">
        <v>10641962</v>
      </c>
      <c r="U7" s="80"/>
      <c r="V7" s="79"/>
      <c r="W7" s="79"/>
      <c r="X7" s="81"/>
      <c r="Y7" s="80"/>
      <c r="Z7" s="79"/>
      <c r="AA7" s="79">
        <f t="shared" si="0"/>
        <v>84420318</v>
      </c>
      <c r="AB7" s="79">
        <f t="shared" si="1"/>
        <v>74479439</v>
      </c>
      <c r="AC7" s="79">
        <v>95859085</v>
      </c>
      <c r="AD7" s="79">
        <v>158024617</v>
      </c>
    </row>
    <row r="8" spans="1:30" ht="15.75" x14ac:dyDescent="0.25">
      <c r="A8" s="25" t="s">
        <v>125</v>
      </c>
      <c r="B8" s="401" t="s">
        <v>226</v>
      </c>
      <c r="C8" s="26" t="e">
        <v>#REF!</v>
      </c>
      <c r="D8" s="27" t="e">
        <v>#REF!</v>
      </c>
      <c r="E8" s="28" t="e">
        <v>#REF!</v>
      </c>
      <c r="F8" s="79">
        <v>2195000</v>
      </c>
      <c r="G8" s="79">
        <v>5195000</v>
      </c>
      <c r="H8" s="79">
        <v>5195000</v>
      </c>
      <c r="I8" s="79">
        <v>2070000</v>
      </c>
      <c r="J8" s="80"/>
      <c r="K8" s="79"/>
      <c r="L8" s="79"/>
      <c r="M8" s="81"/>
      <c r="N8" s="80"/>
      <c r="O8" s="79"/>
      <c r="P8" s="79"/>
      <c r="Q8" s="79">
        <f>SUM(Óvoda!F61)</f>
        <v>0</v>
      </c>
      <c r="R8" s="79">
        <f>SUM(Óvoda!H61)</f>
        <v>0</v>
      </c>
      <c r="S8" s="79">
        <v>0</v>
      </c>
      <c r="T8" s="258">
        <v>0</v>
      </c>
      <c r="U8" s="80"/>
      <c r="V8" s="79"/>
      <c r="W8" s="79"/>
      <c r="X8" s="81"/>
      <c r="Y8" s="80"/>
      <c r="Z8" s="79"/>
      <c r="AA8" s="79">
        <f t="shared" si="0"/>
        <v>2195000</v>
      </c>
      <c r="AB8" s="79">
        <f t="shared" si="1"/>
        <v>5195000</v>
      </c>
      <c r="AC8" s="79">
        <v>5195000</v>
      </c>
      <c r="AD8" s="79">
        <v>2070000</v>
      </c>
    </row>
    <row r="9" spans="1:30" ht="15.75" x14ac:dyDescent="0.25">
      <c r="A9" s="25" t="s">
        <v>302</v>
      </c>
      <c r="B9" s="401" t="s">
        <v>303</v>
      </c>
      <c r="C9" s="26"/>
      <c r="D9" s="27"/>
      <c r="E9" s="28"/>
      <c r="F9" s="79">
        <v>2000000</v>
      </c>
      <c r="G9" s="79">
        <v>7777400</v>
      </c>
      <c r="H9" s="79">
        <v>7777400</v>
      </c>
      <c r="I9" s="79">
        <v>8477400</v>
      </c>
      <c r="J9" s="80"/>
      <c r="K9" s="79"/>
      <c r="L9" s="79"/>
      <c r="M9" s="81"/>
      <c r="N9" s="80"/>
      <c r="O9" s="79"/>
      <c r="P9" s="79"/>
      <c r="Q9" s="79">
        <v>0</v>
      </c>
      <c r="R9" s="79">
        <v>0</v>
      </c>
      <c r="S9" s="79">
        <v>0</v>
      </c>
      <c r="T9" s="262">
        <v>0</v>
      </c>
      <c r="U9" s="80"/>
      <c r="V9" s="79"/>
      <c r="W9" s="79"/>
      <c r="X9" s="81"/>
      <c r="Y9" s="80"/>
      <c r="Z9" s="79"/>
      <c r="AA9" s="79">
        <f t="shared" si="0"/>
        <v>2000000</v>
      </c>
      <c r="AB9" s="79">
        <f t="shared" si="1"/>
        <v>7777400</v>
      </c>
      <c r="AC9" s="79">
        <v>7777400</v>
      </c>
      <c r="AD9" s="79">
        <v>8477400</v>
      </c>
    </row>
    <row r="10" spans="1:30" ht="15.75" x14ac:dyDescent="0.25">
      <c r="A10" s="25" t="s">
        <v>127</v>
      </c>
      <c r="B10" s="401" t="s">
        <v>280</v>
      </c>
      <c r="C10" s="26"/>
      <c r="D10" s="27"/>
      <c r="E10" s="28"/>
      <c r="F10" s="79">
        <v>35275872</v>
      </c>
      <c r="G10" s="79">
        <v>27748951</v>
      </c>
      <c r="H10" s="79">
        <v>27748951</v>
      </c>
      <c r="I10" s="79">
        <v>22362539</v>
      </c>
      <c r="J10" s="80"/>
      <c r="K10" s="79"/>
      <c r="L10" s="79"/>
      <c r="M10" s="81"/>
      <c r="N10" s="80"/>
      <c r="O10" s="79"/>
      <c r="P10" s="79"/>
      <c r="Q10" s="79">
        <f>SUM(Óvoda!F62)</f>
        <v>0</v>
      </c>
      <c r="R10" s="79">
        <f>SUM(Óvoda!H62)</f>
        <v>0</v>
      </c>
      <c r="S10" s="79">
        <v>0</v>
      </c>
      <c r="T10" s="263">
        <v>0</v>
      </c>
      <c r="U10" s="80"/>
      <c r="V10" s="79"/>
      <c r="W10" s="79"/>
      <c r="X10" s="81"/>
      <c r="Y10" s="80"/>
      <c r="Z10" s="79"/>
      <c r="AA10" s="79">
        <f t="shared" si="0"/>
        <v>35275872</v>
      </c>
      <c r="AB10" s="79">
        <f t="shared" si="1"/>
        <v>27748951</v>
      </c>
      <c r="AC10" s="79">
        <v>27748951</v>
      </c>
      <c r="AD10" s="79">
        <v>22362539</v>
      </c>
    </row>
    <row r="11" spans="1:30" ht="15.75" x14ac:dyDescent="0.25">
      <c r="A11" s="29" t="s">
        <v>130</v>
      </c>
      <c r="B11" s="402" t="s">
        <v>281</v>
      </c>
      <c r="C11" s="16"/>
      <c r="D11" s="16"/>
      <c r="E11" s="16"/>
      <c r="F11" s="79">
        <v>478000</v>
      </c>
      <c r="G11" s="79">
        <v>478000</v>
      </c>
      <c r="H11" s="79">
        <v>478000</v>
      </c>
      <c r="I11" s="79">
        <v>3025000</v>
      </c>
      <c r="J11" s="80"/>
      <c r="K11" s="79"/>
      <c r="L11" s="79"/>
      <c r="M11" s="81"/>
      <c r="N11" s="80"/>
      <c r="O11" s="79"/>
      <c r="P11" s="79"/>
      <c r="Q11" s="79">
        <v>0</v>
      </c>
      <c r="R11" s="79">
        <v>0</v>
      </c>
      <c r="S11" s="79">
        <v>0</v>
      </c>
      <c r="T11" s="119">
        <v>0</v>
      </c>
      <c r="U11" s="80"/>
      <c r="V11" s="79"/>
      <c r="W11" s="79"/>
      <c r="X11" s="81"/>
      <c r="Y11" s="80"/>
      <c r="Z11" s="79"/>
      <c r="AA11" s="79">
        <f t="shared" si="0"/>
        <v>478000</v>
      </c>
      <c r="AB11" s="79">
        <f t="shared" si="1"/>
        <v>478000</v>
      </c>
      <c r="AC11" s="79">
        <v>478000</v>
      </c>
      <c r="AD11" s="79">
        <v>3025000</v>
      </c>
    </row>
    <row r="12" spans="1:30" ht="15.75" hidden="1" x14ac:dyDescent="0.25">
      <c r="A12" s="30"/>
      <c r="B12" s="25"/>
      <c r="C12" s="26">
        <v>0</v>
      </c>
      <c r="D12" s="27">
        <v>0</v>
      </c>
      <c r="E12" s="28">
        <v>0</v>
      </c>
      <c r="F12" s="79"/>
      <c r="G12" s="79"/>
      <c r="H12" s="79"/>
      <c r="I12" s="81"/>
      <c r="J12" s="80"/>
      <c r="K12" s="79"/>
      <c r="L12" s="79"/>
      <c r="M12" s="81"/>
      <c r="N12" s="80"/>
      <c r="O12" s="79"/>
      <c r="P12" s="79"/>
      <c r="Q12" s="79"/>
      <c r="R12" s="79"/>
      <c r="S12" s="79"/>
      <c r="T12" s="259"/>
      <c r="U12" s="80"/>
      <c r="V12" s="79"/>
      <c r="W12" s="79"/>
      <c r="X12" s="81"/>
      <c r="Y12" s="80"/>
      <c r="Z12" s="79"/>
      <c r="AA12" s="79">
        <f t="shared" si="0"/>
        <v>0</v>
      </c>
      <c r="AB12" s="79">
        <f t="shared" si="1"/>
        <v>0</v>
      </c>
      <c r="AC12" s="79"/>
      <c r="AD12" s="79"/>
    </row>
    <row r="13" spans="1:30" ht="15.75" hidden="1" x14ac:dyDescent="0.25">
      <c r="A13" s="30"/>
      <c r="B13" s="25"/>
      <c r="C13" s="26">
        <v>0</v>
      </c>
      <c r="D13" s="27">
        <v>0</v>
      </c>
      <c r="E13" s="28">
        <v>0</v>
      </c>
      <c r="F13" s="79"/>
      <c r="G13" s="79"/>
      <c r="H13" s="79"/>
      <c r="I13" s="81"/>
      <c r="J13" s="80"/>
      <c r="K13" s="79"/>
      <c r="L13" s="79"/>
      <c r="M13" s="81"/>
      <c r="N13" s="80"/>
      <c r="O13" s="79"/>
      <c r="P13" s="79"/>
      <c r="Q13" s="79"/>
      <c r="R13" s="79"/>
      <c r="S13" s="79"/>
      <c r="T13" s="259"/>
      <c r="U13" s="80"/>
      <c r="V13" s="79"/>
      <c r="W13" s="79"/>
      <c r="X13" s="81"/>
      <c r="Y13" s="80"/>
      <c r="Z13" s="79"/>
      <c r="AA13" s="79">
        <f t="shared" si="0"/>
        <v>0</v>
      </c>
      <c r="AB13" s="79">
        <f t="shared" si="1"/>
        <v>0</v>
      </c>
      <c r="AC13" s="79"/>
      <c r="AD13" s="79"/>
    </row>
    <row r="14" spans="1:30" ht="15.75" hidden="1" x14ac:dyDescent="0.25">
      <c r="A14" s="30"/>
      <c r="B14" s="25"/>
      <c r="C14" s="26">
        <v>0</v>
      </c>
      <c r="D14" s="27">
        <v>0</v>
      </c>
      <c r="E14" s="28">
        <v>0</v>
      </c>
      <c r="F14" s="79"/>
      <c r="G14" s="79"/>
      <c r="H14" s="79"/>
      <c r="I14" s="81"/>
      <c r="J14" s="80"/>
      <c r="K14" s="79"/>
      <c r="L14" s="79"/>
      <c r="M14" s="81"/>
      <c r="N14" s="80"/>
      <c r="O14" s="79"/>
      <c r="P14" s="79"/>
      <c r="Q14" s="79"/>
      <c r="R14" s="79"/>
      <c r="S14" s="79"/>
      <c r="T14" s="259"/>
      <c r="U14" s="80"/>
      <c r="V14" s="79"/>
      <c r="W14" s="79"/>
      <c r="X14" s="81"/>
      <c r="Y14" s="80"/>
      <c r="Z14" s="79"/>
      <c r="AA14" s="79">
        <f t="shared" si="0"/>
        <v>0</v>
      </c>
      <c r="AB14" s="79">
        <f t="shared" si="1"/>
        <v>0</v>
      </c>
      <c r="AC14" s="79"/>
      <c r="AD14" s="79"/>
    </row>
    <row r="15" spans="1:30" ht="15.75" x14ac:dyDescent="0.25">
      <c r="A15" s="30" t="s">
        <v>304</v>
      </c>
      <c r="B15" s="25" t="s">
        <v>131</v>
      </c>
      <c r="C15" s="26"/>
      <c r="D15" s="27"/>
      <c r="E15" s="28"/>
      <c r="F15" s="79">
        <f>SUM(Önkormányzat!C62)</f>
        <v>0</v>
      </c>
      <c r="G15" s="79">
        <f>SUM(Önkormányzat!D62)</f>
        <v>0</v>
      </c>
      <c r="H15" s="79">
        <v>0</v>
      </c>
      <c r="I15" s="108">
        <v>0</v>
      </c>
      <c r="J15" s="80"/>
      <c r="K15" s="79"/>
      <c r="L15" s="79"/>
      <c r="M15" s="81"/>
      <c r="N15" s="80"/>
      <c r="O15" s="79"/>
      <c r="P15" s="79"/>
      <c r="Q15" s="79">
        <v>0</v>
      </c>
      <c r="R15" s="79">
        <v>0</v>
      </c>
      <c r="S15" s="79">
        <v>0</v>
      </c>
      <c r="T15" s="262">
        <v>0</v>
      </c>
      <c r="U15" s="80"/>
      <c r="V15" s="79"/>
      <c r="W15" s="79"/>
      <c r="X15" s="81"/>
      <c r="Y15" s="80"/>
      <c r="Z15" s="79"/>
      <c r="AA15" s="79">
        <v>0</v>
      </c>
      <c r="AB15" s="79">
        <v>0</v>
      </c>
      <c r="AC15" s="79">
        <v>0</v>
      </c>
      <c r="AD15" s="79">
        <v>0</v>
      </c>
    </row>
    <row r="16" spans="1:30" ht="15.75" x14ac:dyDescent="0.25">
      <c r="A16" s="403" t="s">
        <v>4</v>
      </c>
      <c r="B16" s="403"/>
      <c r="C16" s="35" t="e">
        <v>#REF!</v>
      </c>
      <c r="D16" s="33" t="e">
        <v>#REF!</v>
      </c>
      <c r="E16" s="33" t="e">
        <v>#REF!</v>
      </c>
      <c r="F16" s="81">
        <f>SUM(F5:F11)</f>
        <v>138615742</v>
      </c>
      <c r="G16" s="81">
        <f>SUM(G5:G15)</f>
        <v>129385342</v>
      </c>
      <c r="H16" s="81">
        <f>SUM(H5:H15)</f>
        <v>153385342</v>
      </c>
      <c r="I16" s="81">
        <f>SUM(I5:I15)</f>
        <v>213972390</v>
      </c>
      <c r="J16" s="81">
        <f t="shared" ref="J16:Q16" si="2">SUM(J5:J11)</f>
        <v>0</v>
      </c>
      <c r="K16" s="81">
        <f t="shared" si="2"/>
        <v>0</v>
      </c>
      <c r="L16" s="81">
        <f t="shared" si="2"/>
        <v>0</v>
      </c>
      <c r="M16" s="81">
        <f t="shared" si="2"/>
        <v>0</v>
      </c>
      <c r="N16" s="81">
        <f t="shared" si="2"/>
        <v>0</v>
      </c>
      <c r="O16" s="81">
        <f t="shared" si="2"/>
        <v>0</v>
      </c>
      <c r="P16" s="81">
        <f t="shared" si="2"/>
        <v>0</v>
      </c>
      <c r="Q16" s="81">
        <f t="shared" si="2"/>
        <v>38428910</v>
      </c>
      <c r="R16" s="81">
        <f>SUM(R5:R15)</f>
        <v>38968910</v>
      </c>
      <c r="S16" s="81">
        <f>SUM(S5:S15)</f>
        <v>40418910</v>
      </c>
      <c r="T16" s="259">
        <f>SUM(T5:T15)</f>
        <v>40968910</v>
      </c>
      <c r="U16" s="81"/>
      <c r="V16" s="81"/>
      <c r="W16" s="81"/>
      <c r="X16" s="81"/>
      <c r="Y16" s="81"/>
      <c r="Z16" s="81"/>
      <c r="AA16" s="81">
        <f t="shared" ref="AA16:AB23" si="3">F16+Q16</f>
        <v>177044652</v>
      </c>
      <c r="AB16" s="81">
        <f t="shared" si="3"/>
        <v>168354252</v>
      </c>
      <c r="AC16" s="81">
        <f>SUM(AC5:AC15)</f>
        <v>193804252</v>
      </c>
      <c r="AD16" s="81">
        <f>SUM(AD5:AD15)</f>
        <v>254941300</v>
      </c>
    </row>
    <row r="17" spans="1:30" ht="15.75" x14ac:dyDescent="0.25">
      <c r="A17" s="25" t="s">
        <v>118</v>
      </c>
      <c r="B17" s="401" t="s">
        <v>3</v>
      </c>
      <c r="C17" s="26" t="e">
        <v>#REF!</v>
      </c>
      <c r="D17" s="27" t="e">
        <v>#REF!</v>
      </c>
      <c r="E17" s="28" t="e">
        <v>#REF!</v>
      </c>
      <c r="F17" s="79">
        <v>711200</v>
      </c>
      <c r="G17" s="79">
        <v>9941600</v>
      </c>
      <c r="H17" s="79">
        <v>9941600</v>
      </c>
      <c r="I17" s="79">
        <v>289091552</v>
      </c>
      <c r="J17" s="80"/>
      <c r="K17" s="79"/>
      <c r="L17" s="79"/>
      <c r="M17" s="84"/>
      <c r="N17" s="80"/>
      <c r="O17" s="79"/>
      <c r="P17" s="79"/>
      <c r="Q17" s="79">
        <v>2540000</v>
      </c>
      <c r="R17" s="79">
        <v>2000000</v>
      </c>
      <c r="S17" s="79">
        <v>2550000</v>
      </c>
      <c r="T17" s="258">
        <v>2000000</v>
      </c>
      <c r="U17" s="80"/>
      <c r="V17" s="79"/>
      <c r="W17" s="79"/>
      <c r="X17" s="81"/>
      <c r="Y17" s="80"/>
      <c r="Z17" s="80"/>
      <c r="AA17" s="79">
        <f t="shared" si="3"/>
        <v>3251200</v>
      </c>
      <c r="AB17" s="79">
        <f t="shared" si="3"/>
        <v>11941600</v>
      </c>
      <c r="AC17" s="79">
        <v>12491600</v>
      </c>
      <c r="AD17" s="79">
        <v>291091552</v>
      </c>
    </row>
    <row r="18" spans="1:30" ht="15.75" x14ac:dyDescent="0.25">
      <c r="A18" s="25" t="s">
        <v>119</v>
      </c>
      <c r="B18" s="401" t="s">
        <v>13</v>
      </c>
      <c r="C18" s="26">
        <v>0</v>
      </c>
      <c r="D18" s="27">
        <v>0</v>
      </c>
      <c r="E18" s="28">
        <v>0</v>
      </c>
      <c r="F18" s="79">
        <v>2249939</v>
      </c>
      <c r="G18" s="79">
        <v>2249939</v>
      </c>
      <c r="H18" s="79">
        <v>2249939</v>
      </c>
      <c r="I18" s="79">
        <v>30942638</v>
      </c>
      <c r="J18" s="80"/>
      <c r="K18" s="79"/>
      <c r="L18" s="79"/>
      <c r="M18" s="84"/>
      <c r="N18" s="80"/>
      <c r="O18" s="79"/>
      <c r="P18" s="79"/>
      <c r="Q18" s="79">
        <f>SUM(Óvoda!F68)</f>
        <v>0</v>
      </c>
      <c r="R18" s="79">
        <f>SUM(Óvoda!H68)</f>
        <v>0</v>
      </c>
      <c r="S18" s="79">
        <v>0</v>
      </c>
      <c r="T18" s="258"/>
      <c r="U18" s="80"/>
      <c r="V18" s="79"/>
      <c r="W18" s="79"/>
      <c r="X18" s="81"/>
      <c r="Y18" s="80"/>
      <c r="Z18" s="80"/>
      <c r="AA18" s="79">
        <f t="shared" si="3"/>
        <v>2249939</v>
      </c>
      <c r="AB18" s="79">
        <f t="shared" si="3"/>
        <v>2249939</v>
      </c>
      <c r="AC18" s="79">
        <v>2249939</v>
      </c>
      <c r="AD18" s="79">
        <v>30942638</v>
      </c>
    </row>
    <row r="19" spans="1:30" ht="15.75" x14ac:dyDescent="0.25">
      <c r="A19" s="25" t="s">
        <v>123</v>
      </c>
      <c r="B19" s="25" t="s">
        <v>274</v>
      </c>
      <c r="C19" s="26">
        <v>0</v>
      </c>
      <c r="D19" s="27">
        <v>0</v>
      </c>
      <c r="E19" s="28">
        <v>0</v>
      </c>
      <c r="F19" s="79">
        <f>SUM(Önkormányzat!C69)</f>
        <v>0</v>
      </c>
      <c r="G19" s="79">
        <f>SUM(Önkormányzat!D69)</f>
        <v>0</v>
      </c>
      <c r="H19" s="79">
        <v>0</v>
      </c>
      <c r="I19" s="79">
        <v>0</v>
      </c>
      <c r="J19" s="80"/>
      <c r="K19" s="79"/>
      <c r="L19" s="79"/>
      <c r="M19" s="84"/>
      <c r="N19" s="80"/>
      <c r="O19" s="79"/>
      <c r="P19" s="79"/>
      <c r="Q19" s="79">
        <f>SUM(Óvoda!F72)</f>
        <v>0</v>
      </c>
      <c r="R19" s="79">
        <f>SUM(Óvoda!H72)</f>
        <v>0</v>
      </c>
      <c r="S19" s="79">
        <v>0</v>
      </c>
      <c r="T19" s="258"/>
      <c r="U19" s="80"/>
      <c r="V19" s="79"/>
      <c r="W19" s="79"/>
      <c r="X19" s="81"/>
      <c r="Y19" s="80"/>
      <c r="Z19" s="80"/>
      <c r="AA19" s="79">
        <f t="shared" si="3"/>
        <v>0</v>
      </c>
      <c r="AB19" s="79">
        <f t="shared" si="3"/>
        <v>0</v>
      </c>
      <c r="AC19" s="79">
        <v>0</v>
      </c>
      <c r="AD19" s="79">
        <v>0</v>
      </c>
    </row>
    <row r="20" spans="1:30" ht="15.75" hidden="1" x14ac:dyDescent="0.25">
      <c r="A20" s="25"/>
      <c r="B20" s="25"/>
      <c r="C20" s="16">
        <v>0</v>
      </c>
      <c r="D20" s="20">
        <v>0</v>
      </c>
      <c r="E20" s="20">
        <v>0</v>
      </c>
      <c r="F20" s="82"/>
      <c r="G20" s="82"/>
      <c r="H20" s="82"/>
      <c r="I20" s="81"/>
      <c r="J20" s="80"/>
      <c r="K20" s="79"/>
      <c r="L20" s="79"/>
      <c r="M20" s="84"/>
      <c r="N20" s="80"/>
      <c r="O20" s="79"/>
      <c r="P20" s="79"/>
      <c r="Q20" s="79"/>
      <c r="R20" s="79"/>
      <c r="S20" s="79"/>
      <c r="T20" s="264"/>
      <c r="U20" s="80"/>
      <c r="V20" s="79"/>
      <c r="W20" s="79"/>
      <c r="X20" s="81"/>
      <c r="Y20" s="80"/>
      <c r="Z20" s="80"/>
      <c r="AA20" s="79">
        <f t="shared" si="3"/>
        <v>0</v>
      </c>
      <c r="AB20" s="79">
        <f t="shared" si="3"/>
        <v>0</v>
      </c>
      <c r="AC20" s="79"/>
      <c r="AD20" s="79"/>
    </row>
    <row r="21" spans="1:30" ht="15.75" x14ac:dyDescent="0.25">
      <c r="A21" s="403" t="s">
        <v>5</v>
      </c>
      <c r="B21" s="403"/>
      <c r="C21" s="33" t="e">
        <v>#REF!</v>
      </c>
      <c r="D21" s="33" t="e">
        <v>#REF!</v>
      </c>
      <c r="E21" s="33" t="e">
        <v>#REF!</v>
      </c>
      <c r="F21" s="81">
        <f t="shared" ref="F21:Q21" si="4">SUM(F17:F19)</f>
        <v>2961139</v>
      </c>
      <c r="G21" s="81">
        <f t="shared" si="4"/>
        <v>12191539</v>
      </c>
      <c r="H21" s="81">
        <f>SUM(H17:H19)</f>
        <v>12191539</v>
      </c>
      <c r="I21" s="81">
        <f>SUM(I17:I20)</f>
        <v>320034190</v>
      </c>
      <c r="J21" s="81">
        <f t="shared" si="4"/>
        <v>0</v>
      </c>
      <c r="K21" s="81">
        <f t="shared" si="4"/>
        <v>0</v>
      </c>
      <c r="L21" s="81">
        <f t="shared" si="4"/>
        <v>0</v>
      </c>
      <c r="M21" s="81">
        <f t="shared" si="4"/>
        <v>0</v>
      </c>
      <c r="N21" s="81">
        <f t="shared" si="4"/>
        <v>0</v>
      </c>
      <c r="O21" s="81">
        <f t="shared" si="4"/>
        <v>0</v>
      </c>
      <c r="P21" s="81">
        <f t="shared" si="4"/>
        <v>0</v>
      </c>
      <c r="Q21" s="81">
        <f t="shared" si="4"/>
        <v>2540000</v>
      </c>
      <c r="R21" s="81">
        <f>SUM(R17:R19)</f>
        <v>2000000</v>
      </c>
      <c r="S21" s="81">
        <f>SUM(S17:S19)</f>
        <v>2550000</v>
      </c>
      <c r="T21" s="259">
        <v>2000000</v>
      </c>
      <c r="U21" s="81"/>
      <c r="V21" s="81"/>
      <c r="W21" s="81"/>
      <c r="X21" s="81"/>
      <c r="Y21" s="81"/>
      <c r="Z21" s="81"/>
      <c r="AA21" s="84">
        <f t="shared" si="3"/>
        <v>5501139</v>
      </c>
      <c r="AB21" s="84">
        <f t="shared" si="3"/>
        <v>14191539</v>
      </c>
      <c r="AC21" s="84">
        <v>14741539</v>
      </c>
      <c r="AD21" s="84">
        <v>322034190</v>
      </c>
    </row>
    <row r="22" spans="1:30" ht="15.75" hidden="1" x14ac:dyDescent="0.25">
      <c r="A22" s="25" t="s">
        <v>130</v>
      </c>
      <c r="B22" s="401" t="s">
        <v>11</v>
      </c>
      <c r="C22" s="17">
        <v>0</v>
      </c>
      <c r="D22" s="31">
        <v>0</v>
      </c>
      <c r="E22" s="19">
        <v>0</v>
      </c>
      <c r="F22" s="82"/>
      <c r="G22" s="82"/>
      <c r="H22" s="82"/>
      <c r="I22" s="81"/>
      <c r="J22" s="83"/>
      <c r="K22" s="82"/>
      <c r="L22" s="82"/>
      <c r="M22" s="84"/>
      <c r="N22" s="83"/>
      <c r="O22" s="82"/>
      <c r="P22" s="82"/>
      <c r="Q22" s="82"/>
      <c r="R22" s="82"/>
      <c r="S22" s="82"/>
      <c r="T22" s="264"/>
      <c r="U22" s="83"/>
      <c r="V22" s="83"/>
      <c r="W22" s="83"/>
      <c r="X22" s="81"/>
      <c r="Y22" s="80"/>
      <c r="Z22" s="80"/>
      <c r="AA22" s="79">
        <f t="shared" si="3"/>
        <v>0</v>
      </c>
      <c r="AB22" s="79">
        <f t="shared" si="3"/>
        <v>0</v>
      </c>
      <c r="AC22" s="79"/>
      <c r="AD22" s="79"/>
    </row>
    <row r="23" spans="1:30" ht="15.75" x14ac:dyDescent="0.25">
      <c r="A23" s="404" t="s">
        <v>6</v>
      </c>
      <c r="B23" s="404"/>
      <c r="C23" s="18" t="e">
        <v>#REF!</v>
      </c>
      <c r="D23" s="18" t="e">
        <v>#REF!</v>
      </c>
      <c r="E23" s="18" t="e">
        <v>#REF!</v>
      </c>
      <c r="F23" s="85">
        <f t="shared" ref="F23:R23" si="5">F16+F21</f>
        <v>141576881</v>
      </c>
      <c r="G23" s="85">
        <f t="shared" si="5"/>
        <v>141576881</v>
      </c>
      <c r="H23" s="85">
        <f>H16+H21</f>
        <v>165576881</v>
      </c>
      <c r="I23" s="85">
        <v>534003580</v>
      </c>
      <c r="J23" s="85">
        <f t="shared" si="5"/>
        <v>0</v>
      </c>
      <c r="K23" s="85">
        <f t="shared" si="5"/>
        <v>0</v>
      </c>
      <c r="L23" s="85">
        <f t="shared" si="5"/>
        <v>0</v>
      </c>
      <c r="M23" s="85">
        <f t="shared" si="5"/>
        <v>0</v>
      </c>
      <c r="N23" s="85">
        <f t="shared" si="5"/>
        <v>0</v>
      </c>
      <c r="O23" s="85">
        <f t="shared" si="5"/>
        <v>0</v>
      </c>
      <c r="P23" s="85">
        <f t="shared" si="5"/>
        <v>0</v>
      </c>
      <c r="Q23" s="85">
        <f t="shared" si="5"/>
        <v>40968910</v>
      </c>
      <c r="R23" s="85">
        <f t="shared" si="5"/>
        <v>40968910</v>
      </c>
      <c r="S23" s="85">
        <f>S16+S21</f>
        <v>42968910</v>
      </c>
      <c r="T23" s="260">
        <v>42968910</v>
      </c>
      <c r="U23" s="85"/>
      <c r="V23" s="85"/>
      <c r="W23" s="85"/>
      <c r="X23" s="85"/>
      <c r="Y23" s="85"/>
      <c r="Z23" s="85"/>
      <c r="AA23" s="85">
        <f t="shared" si="3"/>
        <v>182545791</v>
      </c>
      <c r="AB23" s="85">
        <f t="shared" si="3"/>
        <v>182545791</v>
      </c>
      <c r="AC23" s="85">
        <f>AC16+AC21</f>
        <v>208545791</v>
      </c>
      <c r="AD23" s="85">
        <v>576972490</v>
      </c>
    </row>
    <row r="24" spans="1:30" ht="15.75" x14ac:dyDescent="0.25">
      <c r="A24" s="25" t="s">
        <v>385</v>
      </c>
      <c r="B24" s="9" t="s">
        <v>386</v>
      </c>
      <c r="C24" s="106"/>
      <c r="D24" s="106"/>
      <c r="E24" s="106"/>
      <c r="F24" s="108">
        <f>SUM(Önkormányzat!C73)</f>
        <v>0</v>
      </c>
      <c r="G24" s="108">
        <v>134000000</v>
      </c>
      <c r="H24" s="108">
        <v>134000000</v>
      </c>
      <c r="I24" s="108">
        <v>134000000</v>
      </c>
      <c r="J24" s="107"/>
      <c r="K24" s="107"/>
      <c r="L24" s="107"/>
      <c r="M24" s="107"/>
      <c r="N24" s="107"/>
      <c r="O24" s="107"/>
      <c r="P24" s="107"/>
      <c r="Q24" s="108">
        <v>0</v>
      </c>
      <c r="R24" s="108">
        <v>0</v>
      </c>
      <c r="S24" s="108">
        <v>0</v>
      </c>
      <c r="T24" s="261"/>
      <c r="U24" s="108"/>
      <c r="V24" s="108"/>
      <c r="W24" s="108"/>
      <c r="X24" s="108"/>
      <c r="Y24" s="108"/>
      <c r="Z24" s="108"/>
      <c r="AA24" s="108">
        <v>0</v>
      </c>
      <c r="AB24" s="108">
        <v>0</v>
      </c>
      <c r="AC24" s="108">
        <v>134000000</v>
      </c>
      <c r="AD24" s="265">
        <v>134000000</v>
      </c>
    </row>
    <row r="25" spans="1:30" ht="15.75" x14ac:dyDescent="0.25">
      <c r="A25" s="25" t="s">
        <v>149</v>
      </c>
      <c r="B25" s="405" t="s">
        <v>150</v>
      </c>
      <c r="C25" s="31">
        <v>0</v>
      </c>
      <c r="D25" s="32">
        <v>0</v>
      </c>
      <c r="E25" s="32">
        <v>0</v>
      </c>
      <c r="F25" s="94">
        <f>SUM(Önkormányzat!C74)</f>
        <v>0</v>
      </c>
      <c r="G25" s="94">
        <f>SUM(Önkormányzat!D74)</f>
        <v>0</v>
      </c>
      <c r="H25" s="94">
        <v>0</v>
      </c>
      <c r="I25" s="94">
        <v>0</v>
      </c>
      <c r="J25" s="83"/>
      <c r="K25" s="83"/>
      <c r="L25" s="83"/>
      <c r="M25" s="84"/>
      <c r="N25" s="83"/>
      <c r="O25" s="83"/>
      <c r="P25" s="83"/>
      <c r="Q25" s="94">
        <v>0</v>
      </c>
      <c r="R25" s="94">
        <v>0</v>
      </c>
      <c r="S25" s="94">
        <v>0</v>
      </c>
      <c r="T25" s="262"/>
      <c r="U25" s="83"/>
      <c r="V25" s="82"/>
      <c r="W25" s="82"/>
      <c r="X25" s="81"/>
      <c r="Y25" s="80"/>
      <c r="Z25" s="80"/>
      <c r="AA25" s="79">
        <f>F25+Q25</f>
        <v>0</v>
      </c>
      <c r="AB25" s="79">
        <f>G25+R25</f>
        <v>0</v>
      </c>
      <c r="AC25" s="79"/>
      <c r="AD25" s="79"/>
    </row>
    <row r="26" spans="1:30" ht="15.75" x14ac:dyDescent="0.25">
      <c r="A26" s="25" t="s">
        <v>297</v>
      </c>
      <c r="B26" s="405" t="s">
        <v>298</v>
      </c>
      <c r="C26" s="31"/>
      <c r="D26" s="32"/>
      <c r="E26" s="32"/>
      <c r="F26" s="94">
        <v>2553433</v>
      </c>
      <c r="G26" s="94">
        <v>2553433</v>
      </c>
      <c r="H26" s="94">
        <v>2553433</v>
      </c>
      <c r="I26" s="94">
        <v>2553433</v>
      </c>
      <c r="J26" s="83"/>
      <c r="K26" s="83"/>
      <c r="L26" s="83"/>
      <c r="M26" s="84"/>
      <c r="N26" s="83"/>
      <c r="O26" s="83"/>
      <c r="P26" s="83"/>
      <c r="Q26" s="94">
        <v>0</v>
      </c>
      <c r="R26" s="94">
        <v>0</v>
      </c>
      <c r="S26" s="94">
        <v>0</v>
      </c>
      <c r="T26" s="262"/>
      <c r="U26" s="83"/>
      <c r="V26" s="82"/>
      <c r="W26" s="82"/>
      <c r="X26" s="81"/>
      <c r="Y26" s="80"/>
      <c r="Z26" s="80"/>
      <c r="AA26" s="79">
        <v>0</v>
      </c>
      <c r="AB26" s="79">
        <f>G26+R26</f>
        <v>2553433</v>
      </c>
      <c r="AC26" s="79">
        <v>2553433</v>
      </c>
      <c r="AD26" s="79">
        <v>2553433</v>
      </c>
    </row>
    <row r="27" spans="1:30" ht="15.75" x14ac:dyDescent="0.25">
      <c r="A27" s="95" t="s">
        <v>137</v>
      </c>
      <c r="B27" s="402" t="s">
        <v>25</v>
      </c>
      <c r="C27" s="31" t="e">
        <v>#REF!</v>
      </c>
      <c r="D27" s="32" t="e">
        <v>#REF!</v>
      </c>
      <c r="E27" s="32" t="e">
        <v>#REF!</v>
      </c>
      <c r="F27" s="94">
        <v>39848090</v>
      </c>
      <c r="G27" s="94">
        <v>39848090</v>
      </c>
      <c r="H27" s="94">
        <v>41848090</v>
      </c>
      <c r="I27" s="94">
        <v>41848090</v>
      </c>
      <c r="J27" s="83"/>
      <c r="K27" s="83"/>
      <c r="L27" s="83"/>
      <c r="M27" s="81"/>
      <c r="N27" s="83"/>
      <c r="O27" s="83"/>
      <c r="P27" s="83"/>
      <c r="Q27" s="94">
        <v>0</v>
      </c>
      <c r="R27" s="94">
        <v>0</v>
      </c>
      <c r="S27" s="94">
        <v>0</v>
      </c>
      <c r="T27" s="262"/>
      <c r="U27" s="83"/>
      <c r="V27" s="83"/>
      <c r="W27" s="83"/>
      <c r="X27" s="81"/>
      <c r="Y27" s="80"/>
      <c r="Z27" s="80"/>
      <c r="AA27" s="79">
        <f>F27+Q27</f>
        <v>39848090</v>
      </c>
      <c r="AB27" s="79">
        <f>G27+R27</f>
        <v>39848090</v>
      </c>
      <c r="AC27" s="79">
        <v>41848090</v>
      </c>
      <c r="AD27" s="79">
        <v>41848090</v>
      </c>
    </row>
    <row r="28" spans="1:30" ht="15.75" x14ac:dyDescent="0.25">
      <c r="A28" s="25" t="s">
        <v>151</v>
      </c>
      <c r="B28" s="405" t="s">
        <v>152</v>
      </c>
      <c r="C28" s="31">
        <v>0</v>
      </c>
      <c r="D28" s="32">
        <v>0</v>
      </c>
      <c r="E28" s="32">
        <v>0</v>
      </c>
      <c r="F28" s="94">
        <v>0</v>
      </c>
      <c r="G28" s="94">
        <v>0</v>
      </c>
      <c r="H28" s="94">
        <v>0</v>
      </c>
      <c r="I28" s="94">
        <v>0</v>
      </c>
      <c r="J28" s="83"/>
      <c r="K28" s="83"/>
      <c r="L28" s="83"/>
      <c r="M28" s="84"/>
      <c r="N28" s="83"/>
      <c r="O28" s="83"/>
      <c r="P28" s="83"/>
      <c r="Q28" s="94">
        <v>0</v>
      </c>
      <c r="R28" s="94">
        <v>0</v>
      </c>
      <c r="S28" s="94">
        <v>0</v>
      </c>
      <c r="T28" s="262"/>
      <c r="U28" s="83"/>
      <c r="V28" s="82"/>
      <c r="W28" s="82"/>
      <c r="X28" s="81"/>
      <c r="Y28" s="80"/>
      <c r="Z28" s="80"/>
      <c r="AA28" s="79">
        <f>F28+Q28</f>
        <v>0</v>
      </c>
      <c r="AB28" s="79">
        <f>G28+R28</f>
        <v>0</v>
      </c>
      <c r="AC28" s="79">
        <v>0</v>
      </c>
      <c r="AD28" s="79">
        <v>0</v>
      </c>
    </row>
    <row r="29" spans="1:30" ht="15.75" x14ac:dyDescent="0.25">
      <c r="A29" s="25" t="s">
        <v>299</v>
      </c>
      <c r="B29" s="96" t="s">
        <v>300</v>
      </c>
      <c r="C29" s="31"/>
      <c r="D29" s="32"/>
      <c r="E29" s="32"/>
      <c r="F29" s="94">
        <v>0</v>
      </c>
      <c r="G29" s="94">
        <v>0</v>
      </c>
      <c r="H29" s="94">
        <v>0</v>
      </c>
      <c r="I29" s="94">
        <v>0</v>
      </c>
      <c r="J29" s="83"/>
      <c r="K29" s="83"/>
      <c r="L29" s="83"/>
      <c r="M29" s="84"/>
      <c r="N29" s="83"/>
      <c r="O29" s="83"/>
      <c r="P29" s="83"/>
      <c r="Q29" s="94">
        <v>0</v>
      </c>
      <c r="R29" s="94">
        <v>0</v>
      </c>
      <c r="S29" s="94">
        <v>0</v>
      </c>
      <c r="T29" s="262"/>
      <c r="U29" s="83"/>
      <c r="V29" s="82"/>
      <c r="W29" s="82"/>
      <c r="X29" s="81"/>
      <c r="Y29" s="80"/>
      <c r="Z29" s="80"/>
      <c r="AA29" s="79">
        <v>0</v>
      </c>
      <c r="AB29" s="79">
        <v>0</v>
      </c>
      <c r="AC29" s="79">
        <v>0</v>
      </c>
      <c r="AD29" s="79">
        <f>SUM(AD23:AD28)</f>
        <v>755374013</v>
      </c>
    </row>
    <row r="30" spans="1:30" ht="15.75" x14ac:dyDescent="0.25">
      <c r="A30" s="404" t="s">
        <v>228</v>
      </c>
      <c r="B30" s="404"/>
      <c r="C30" s="18" t="e">
        <v>#REF!</v>
      </c>
      <c r="D30" s="34" t="e">
        <v>#REF!</v>
      </c>
      <c r="E30" s="34" t="e">
        <v>#REF!</v>
      </c>
      <c r="F30" s="85">
        <f>SUM(F23:F29)</f>
        <v>183978404</v>
      </c>
      <c r="G30" s="85">
        <f>SUM(G23:G29)</f>
        <v>317978404</v>
      </c>
      <c r="H30" s="85">
        <f>SUM(H23:H29)</f>
        <v>343978404</v>
      </c>
      <c r="I30" s="85">
        <f>SUM(I23:I29)</f>
        <v>712405103</v>
      </c>
      <c r="J30" s="85">
        <f t="shared" ref="J30:Z30" si="6">SUM(J23:J28)</f>
        <v>0</v>
      </c>
      <c r="K30" s="85">
        <f t="shared" si="6"/>
        <v>0</v>
      </c>
      <c r="L30" s="85">
        <f t="shared" si="6"/>
        <v>0</v>
      </c>
      <c r="M30" s="85">
        <f t="shared" si="6"/>
        <v>0</v>
      </c>
      <c r="N30" s="85">
        <f t="shared" si="6"/>
        <v>0</v>
      </c>
      <c r="O30" s="85">
        <f t="shared" si="6"/>
        <v>0</v>
      </c>
      <c r="P30" s="85">
        <f t="shared" si="6"/>
        <v>0</v>
      </c>
      <c r="Q30" s="85">
        <f>SUM(Q23:Q29)</f>
        <v>40968910</v>
      </c>
      <c r="R30" s="85">
        <f>SUM(R23:R29)</f>
        <v>40968910</v>
      </c>
      <c r="S30" s="85">
        <v>42968910</v>
      </c>
      <c r="T30" s="260">
        <v>42968910</v>
      </c>
      <c r="U30" s="85">
        <f t="shared" si="6"/>
        <v>0</v>
      </c>
      <c r="V30" s="85">
        <f t="shared" si="6"/>
        <v>0</v>
      </c>
      <c r="W30" s="85">
        <f t="shared" si="6"/>
        <v>0</v>
      </c>
      <c r="X30" s="85">
        <f t="shared" si="6"/>
        <v>0</v>
      </c>
      <c r="Y30" s="85">
        <f t="shared" si="6"/>
        <v>0</v>
      </c>
      <c r="Z30" s="85">
        <f t="shared" si="6"/>
        <v>0</v>
      </c>
      <c r="AA30" s="97">
        <f>F30+Q30</f>
        <v>224947314</v>
      </c>
      <c r="AB30" s="97">
        <f>G30+R30</f>
        <v>358947314</v>
      </c>
      <c r="AC30" s="97">
        <f>H30+S30</f>
        <v>386947314</v>
      </c>
      <c r="AD30" s="97">
        <v>755374013</v>
      </c>
    </row>
    <row r="32" spans="1:30" x14ac:dyDescent="0.2">
      <c r="I32" s="117"/>
    </row>
    <row r="34" spans="6:30" x14ac:dyDescent="0.2">
      <c r="F34" s="53"/>
      <c r="G34" s="53"/>
      <c r="H34" s="53"/>
      <c r="I34" s="53"/>
      <c r="J34" s="116"/>
      <c r="K34" s="116"/>
      <c r="L34" s="116"/>
      <c r="M34" s="116"/>
      <c r="N34" s="116"/>
      <c r="O34" s="116"/>
      <c r="P34" s="116"/>
      <c r="Q34" s="53"/>
      <c r="R34" s="53"/>
      <c r="S34" s="53"/>
      <c r="T34" s="358"/>
      <c r="U34" s="359"/>
      <c r="V34" s="359"/>
      <c r="W34" s="359"/>
      <c r="X34" s="359"/>
      <c r="Y34" s="359"/>
      <c r="Z34" s="359"/>
      <c r="AA34" s="53"/>
      <c r="AB34" s="53"/>
      <c r="AC34" s="53"/>
      <c r="AD34" s="53"/>
    </row>
  </sheetData>
  <mergeCells count="18">
    <mergeCell ref="B1:AD1"/>
    <mergeCell ref="A2:A4"/>
    <mergeCell ref="A30:B30"/>
    <mergeCell ref="A23:B23"/>
    <mergeCell ref="A16:B16"/>
    <mergeCell ref="A21:B21"/>
    <mergeCell ref="B2:B4"/>
    <mergeCell ref="Y3:Z3"/>
    <mergeCell ref="Y2:AD2"/>
    <mergeCell ref="N2:T2"/>
    <mergeCell ref="C2:I2"/>
    <mergeCell ref="J2:M2"/>
    <mergeCell ref="J3:L3"/>
    <mergeCell ref="C3:E3"/>
    <mergeCell ref="U2:X2"/>
    <mergeCell ref="N3:P3"/>
    <mergeCell ref="U3:W3"/>
    <mergeCell ref="T3:T4"/>
  </mergeCells>
  <phoneticPr fontId="40" type="noConversion"/>
  <printOptions gridLines="1"/>
  <pageMargins left="0.74803149606299213" right="0.74803149606299213" top="0.98425196850393704" bottom="0.78740157480314965" header="0.51181102362204722" footer="0.51181102362204722"/>
  <pageSetup paperSize="9" scale="4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view="pageBreakPreview" zoomScaleNormal="100" zoomScaleSheetLayoutView="100" workbookViewId="0">
      <pane xSplit="2" ySplit="3" topLeftCell="F49" activePane="bottomRight" state="frozen"/>
      <selection pane="topRight" activeCell="C1" sqref="C1"/>
      <selection pane="bottomLeft" activeCell="A4" sqref="A4"/>
      <selection pane="bottomRight" activeCell="K69" sqref="K69"/>
    </sheetView>
  </sheetViews>
  <sheetFormatPr defaultRowHeight="12.75" x14ac:dyDescent="0.2"/>
  <cols>
    <col min="2" max="2" width="57" customWidth="1"/>
    <col min="3" max="14" width="14.7109375" customWidth="1"/>
  </cols>
  <sheetData>
    <row r="1" spans="1:14" ht="13.5" thickBot="1" x14ac:dyDescent="0.25">
      <c r="N1" t="s">
        <v>438</v>
      </c>
    </row>
    <row r="2" spans="1:14" ht="15.75" customHeight="1" thickBot="1" x14ac:dyDescent="0.25">
      <c r="A2" s="385" t="s">
        <v>134</v>
      </c>
      <c r="B2" s="387" t="s">
        <v>28</v>
      </c>
      <c r="C2" s="389" t="s">
        <v>389</v>
      </c>
      <c r="D2" s="389"/>
      <c r="E2" s="389"/>
      <c r="F2" s="390"/>
      <c r="G2" s="383" t="s">
        <v>390</v>
      </c>
      <c r="H2" s="384"/>
      <c r="I2" s="384"/>
      <c r="J2" s="329"/>
      <c r="K2" s="391" t="s">
        <v>14</v>
      </c>
      <c r="L2" s="391"/>
      <c r="M2" s="391"/>
      <c r="N2" s="392"/>
    </row>
    <row r="3" spans="1:14" ht="20.25" customHeight="1" thickBot="1" x14ac:dyDescent="0.25">
      <c r="A3" s="386"/>
      <c r="B3" s="388"/>
      <c r="C3" s="266" t="s">
        <v>10</v>
      </c>
      <c r="D3" s="268" t="s">
        <v>431</v>
      </c>
      <c r="E3" s="266" t="s">
        <v>430</v>
      </c>
      <c r="F3" s="269" t="s">
        <v>420</v>
      </c>
      <c r="G3" s="325" t="s">
        <v>10</v>
      </c>
      <c r="H3" s="328" t="s">
        <v>429</v>
      </c>
      <c r="I3" s="326" t="s">
        <v>428</v>
      </c>
      <c r="J3" s="328" t="s">
        <v>424</v>
      </c>
      <c r="K3" s="279" t="s">
        <v>10</v>
      </c>
      <c r="L3" s="270" t="s">
        <v>425</v>
      </c>
      <c r="M3" s="267" t="s">
        <v>426</v>
      </c>
      <c r="N3" s="284" t="s">
        <v>427</v>
      </c>
    </row>
    <row r="4" spans="1:14" ht="15.75" x14ac:dyDescent="0.25">
      <c r="A4" s="36" t="s">
        <v>229</v>
      </c>
      <c r="B4" s="37" t="s">
        <v>235</v>
      </c>
      <c r="C4" s="72">
        <v>27475758</v>
      </c>
      <c r="D4" s="72">
        <v>27475758</v>
      </c>
      <c r="E4" s="72">
        <v>27475758</v>
      </c>
      <c r="F4" s="271">
        <v>28909244</v>
      </c>
      <c r="G4" s="285">
        <f>SUM(Óvoda!F79)</f>
        <v>0</v>
      </c>
      <c r="H4" s="327">
        <f>SUM(Óvoda!H79)</f>
        <v>0</v>
      </c>
      <c r="I4" s="285">
        <v>0</v>
      </c>
      <c r="J4" s="330">
        <v>0</v>
      </c>
      <c r="K4" s="280">
        <f t="shared" ref="K4:L7" si="0">C4+G4</f>
        <v>27475758</v>
      </c>
      <c r="L4" s="72">
        <f t="shared" si="0"/>
        <v>27475758</v>
      </c>
      <c r="M4" s="321">
        <v>27475758</v>
      </c>
      <c r="N4" s="323">
        <v>28909244</v>
      </c>
    </row>
    <row r="5" spans="1:14" ht="15.75" x14ac:dyDescent="0.25">
      <c r="A5" s="36" t="s">
        <v>230</v>
      </c>
      <c r="B5" s="38" t="s">
        <v>236</v>
      </c>
      <c r="C5" s="72">
        <v>34155334</v>
      </c>
      <c r="D5" s="72">
        <v>34155334</v>
      </c>
      <c r="E5" s="72">
        <v>34155334</v>
      </c>
      <c r="F5" s="271">
        <v>34993776</v>
      </c>
      <c r="G5" s="285">
        <f>SUM(Óvoda!F80)</f>
        <v>0</v>
      </c>
      <c r="H5" s="297">
        <f>SUM(Óvoda!H80)</f>
        <v>0</v>
      </c>
      <c r="I5" s="285">
        <v>0</v>
      </c>
      <c r="J5" s="308">
        <v>0</v>
      </c>
      <c r="K5" s="280">
        <f t="shared" si="0"/>
        <v>34155334</v>
      </c>
      <c r="L5" s="72">
        <f t="shared" si="0"/>
        <v>34155334</v>
      </c>
      <c r="M5" s="271">
        <v>34155334</v>
      </c>
      <c r="N5" s="285">
        <v>34993776</v>
      </c>
    </row>
    <row r="6" spans="1:14" ht="15.75" x14ac:dyDescent="0.25">
      <c r="A6" s="36" t="s">
        <v>231</v>
      </c>
      <c r="B6" s="38" t="s">
        <v>237</v>
      </c>
      <c r="C6" s="72">
        <v>10848841</v>
      </c>
      <c r="D6" s="72">
        <v>10848841</v>
      </c>
      <c r="E6" s="72">
        <v>10848841</v>
      </c>
      <c r="F6" s="271">
        <v>12141841</v>
      </c>
      <c r="G6" s="285">
        <f>SUM(Óvoda!F81)</f>
        <v>0</v>
      </c>
      <c r="H6" s="297">
        <f>SUM(Óvoda!H81)</f>
        <v>0</v>
      </c>
      <c r="I6" s="285">
        <v>0</v>
      </c>
      <c r="J6" s="308">
        <v>0</v>
      </c>
      <c r="K6" s="280">
        <f t="shared" si="0"/>
        <v>10848841</v>
      </c>
      <c r="L6" s="72">
        <f t="shared" si="0"/>
        <v>10848841</v>
      </c>
      <c r="M6" s="271">
        <v>10848841</v>
      </c>
      <c r="N6" s="285">
        <v>12141841</v>
      </c>
    </row>
    <row r="7" spans="1:14" ht="15.75" x14ac:dyDescent="0.25">
      <c r="A7" s="36" t="s">
        <v>232</v>
      </c>
      <c r="B7" s="38" t="s">
        <v>238</v>
      </c>
      <c r="C7" s="72">
        <f>Önkormányzat!C93</f>
        <v>1800000</v>
      </c>
      <c r="D7" s="72">
        <f>Önkormányzat!D93</f>
        <v>1800000</v>
      </c>
      <c r="E7" s="72">
        <v>1800000</v>
      </c>
      <c r="F7" s="271">
        <v>1800000</v>
      </c>
      <c r="G7" s="285">
        <f>SUM(Óvoda!F82)</f>
        <v>0</v>
      </c>
      <c r="H7" s="297">
        <f>SUM(Óvoda!H82)</f>
        <v>0</v>
      </c>
      <c r="I7" s="285">
        <v>0</v>
      </c>
      <c r="J7" s="308">
        <v>0</v>
      </c>
      <c r="K7" s="280">
        <f t="shared" si="0"/>
        <v>1800000</v>
      </c>
      <c r="L7" s="72">
        <f t="shared" si="0"/>
        <v>1800000</v>
      </c>
      <c r="M7" s="271">
        <v>1800000</v>
      </c>
      <c r="N7" s="285">
        <v>1800000</v>
      </c>
    </row>
    <row r="8" spans="1:14" ht="15.75" x14ac:dyDescent="0.25">
      <c r="A8" s="36" t="s">
        <v>233</v>
      </c>
      <c r="B8" s="38" t="s">
        <v>239</v>
      </c>
      <c r="C8" s="72">
        <f>Önkormányzat!C94</f>
        <v>0</v>
      </c>
      <c r="D8" s="72">
        <v>0</v>
      </c>
      <c r="E8" s="72">
        <v>0</v>
      </c>
      <c r="F8" s="271">
        <v>0</v>
      </c>
      <c r="G8" s="285">
        <f>SUM(Óvoda!F83)</f>
        <v>0</v>
      </c>
      <c r="H8" s="297">
        <f>SUM(Óvoda!H83)</f>
        <v>0</v>
      </c>
      <c r="I8" s="285">
        <v>0</v>
      </c>
      <c r="J8" s="308">
        <v>0</v>
      </c>
      <c r="K8" s="280" t="s">
        <v>306</v>
      </c>
      <c r="L8" s="72">
        <f t="shared" ref="L8:L50" si="1">D8+H8</f>
        <v>0</v>
      </c>
      <c r="M8" s="271">
        <v>0</v>
      </c>
      <c r="N8" s="285">
        <v>0</v>
      </c>
    </row>
    <row r="9" spans="1:14" ht="15.75" x14ac:dyDescent="0.25">
      <c r="A9" s="36" t="s">
        <v>234</v>
      </c>
      <c r="B9" s="38" t="s">
        <v>240</v>
      </c>
      <c r="C9" s="72">
        <f>Önkormányzat!C95</f>
        <v>0</v>
      </c>
      <c r="D9" s="72">
        <f>Önkormányzat!D95</f>
        <v>0</v>
      </c>
      <c r="E9" s="72">
        <v>0</v>
      </c>
      <c r="F9" s="271">
        <v>76000</v>
      </c>
      <c r="G9" s="285">
        <f>SUM(Óvoda!F84)</f>
        <v>0</v>
      </c>
      <c r="H9" s="297">
        <f>SUM(Óvoda!H84)</f>
        <v>0</v>
      </c>
      <c r="I9" s="285">
        <v>0</v>
      </c>
      <c r="J9" s="308">
        <v>0</v>
      </c>
      <c r="K9" s="280">
        <v>0</v>
      </c>
      <c r="L9" s="72">
        <f t="shared" si="1"/>
        <v>0</v>
      </c>
      <c r="M9" s="271">
        <v>0</v>
      </c>
      <c r="N9" s="285">
        <v>0</v>
      </c>
    </row>
    <row r="10" spans="1:14" ht="15.75" x14ac:dyDescent="0.25">
      <c r="A10" s="39" t="s">
        <v>161</v>
      </c>
      <c r="B10" s="40" t="s">
        <v>154</v>
      </c>
      <c r="C10" s="74">
        <f t="shared" ref="C10:H10" si="2">SUM(C4:C9)</f>
        <v>74279933</v>
      </c>
      <c r="D10" s="74">
        <f t="shared" si="2"/>
        <v>74279933</v>
      </c>
      <c r="E10" s="74">
        <v>74279933</v>
      </c>
      <c r="F10" s="272">
        <v>77920861</v>
      </c>
      <c r="G10" s="286">
        <f t="shared" si="2"/>
        <v>0</v>
      </c>
      <c r="H10" s="298">
        <f t="shared" si="2"/>
        <v>0</v>
      </c>
      <c r="I10" s="286">
        <v>0</v>
      </c>
      <c r="J10" s="309">
        <v>0</v>
      </c>
      <c r="K10" s="281">
        <f t="shared" ref="K10:K29" si="3">C10+G10</f>
        <v>74279933</v>
      </c>
      <c r="L10" s="75">
        <f t="shared" si="1"/>
        <v>74279933</v>
      </c>
      <c r="M10" s="274">
        <f>SUM(M4:M9)</f>
        <v>74279933</v>
      </c>
      <c r="N10" s="288">
        <v>77920861</v>
      </c>
    </row>
    <row r="11" spans="1:14" ht="15.75" hidden="1" x14ac:dyDescent="0.25">
      <c r="A11" s="41"/>
      <c r="B11" s="38" t="s">
        <v>156</v>
      </c>
      <c r="C11" s="76"/>
      <c r="D11" s="76"/>
      <c r="E11" s="76"/>
      <c r="F11" s="273"/>
      <c r="G11" s="287"/>
      <c r="H11" s="299"/>
      <c r="I11" s="287"/>
      <c r="J11" s="310"/>
      <c r="K11" s="281">
        <f t="shared" si="3"/>
        <v>0</v>
      </c>
      <c r="L11" s="75">
        <f t="shared" si="1"/>
        <v>0</v>
      </c>
      <c r="M11" s="274"/>
      <c r="N11" s="288"/>
    </row>
    <row r="12" spans="1:14" ht="15.75" hidden="1" x14ac:dyDescent="0.25">
      <c r="A12" s="41"/>
      <c r="B12" s="38"/>
      <c r="C12" s="76"/>
      <c r="D12" s="76"/>
      <c r="E12" s="76"/>
      <c r="F12" s="273"/>
      <c r="G12" s="287"/>
      <c r="H12" s="299"/>
      <c r="I12" s="287"/>
      <c r="J12" s="310"/>
      <c r="K12" s="281">
        <f t="shared" si="3"/>
        <v>0</v>
      </c>
      <c r="L12" s="75">
        <f t="shared" si="1"/>
        <v>0</v>
      </c>
      <c r="M12" s="274"/>
      <c r="N12" s="288"/>
    </row>
    <row r="13" spans="1:14" ht="15.75" hidden="1" x14ac:dyDescent="0.25">
      <c r="A13" s="41"/>
      <c r="B13" s="38" t="s">
        <v>158</v>
      </c>
      <c r="C13" s="76"/>
      <c r="D13" s="76"/>
      <c r="E13" s="76"/>
      <c r="F13" s="273"/>
      <c r="G13" s="287"/>
      <c r="H13" s="299"/>
      <c r="I13" s="287"/>
      <c r="J13" s="310"/>
      <c r="K13" s="281">
        <f t="shared" si="3"/>
        <v>0</v>
      </c>
      <c r="L13" s="75">
        <f t="shared" si="1"/>
        <v>0</v>
      </c>
      <c r="M13" s="274"/>
      <c r="N13" s="288"/>
    </row>
    <row r="14" spans="1:14" ht="15.75" hidden="1" x14ac:dyDescent="0.25">
      <c r="A14" s="41"/>
      <c r="B14" s="38" t="s">
        <v>157</v>
      </c>
      <c r="C14" s="76"/>
      <c r="D14" s="76"/>
      <c r="E14" s="76"/>
      <c r="F14" s="273"/>
      <c r="G14" s="287"/>
      <c r="H14" s="299"/>
      <c r="I14" s="287"/>
      <c r="J14" s="310"/>
      <c r="K14" s="281">
        <f t="shared" si="3"/>
        <v>0</v>
      </c>
      <c r="L14" s="75">
        <f t="shared" si="1"/>
        <v>0</v>
      </c>
      <c r="M14" s="274"/>
      <c r="N14" s="288"/>
    </row>
    <row r="15" spans="1:14" ht="15.75" x14ac:dyDescent="0.25">
      <c r="A15" s="39" t="s">
        <v>162</v>
      </c>
      <c r="B15" s="40" t="s">
        <v>155</v>
      </c>
      <c r="C15" s="74">
        <v>5990400</v>
      </c>
      <c r="D15" s="74">
        <v>5990400</v>
      </c>
      <c r="E15" s="74">
        <v>5990400</v>
      </c>
      <c r="F15" s="272">
        <v>5990400</v>
      </c>
      <c r="G15" s="286">
        <f>SUM(Óvoda!F88)</f>
        <v>0</v>
      </c>
      <c r="H15" s="298">
        <f>SUM(Óvoda!H88)</f>
        <v>0</v>
      </c>
      <c r="I15" s="286">
        <v>0</v>
      </c>
      <c r="J15" s="309">
        <v>0</v>
      </c>
      <c r="K15" s="281">
        <f t="shared" si="3"/>
        <v>5990400</v>
      </c>
      <c r="L15" s="75">
        <f t="shared" si="1"/>
        <v>5990400</v>
      </c>
      <c r="M15" s="274">
        <v>5990400</v>
      </c>
      <c r="N15" s="288">
        <v>5990400</v>
      </c>
    </row>
    <row r="16" spans="1:14" ht="18.75" x14ac:dyDescent="0.3">
      <c r="A16" s="42" t="s">
        <v>153</v>
      </c>
      <c r="B16" s="40" t="s">
        <v>159</v>
      </c>
      <c r="C16" s="74">
        <f>C10+C15</f>
        <v>80270333</v>
      </c>
      <c r="D16" s="74">
        <f>D10+D15</f>
        <v>80270333</v>
      </c>
      <c r="E16" s="74">
        <v>8027033</v>
      </c>
      <c r="F16" s="272">
        <v>83911261</v>
      </c>
      <c r="G16" s="286">
        <f>SUM(G10:G15)</f>
        <v>0</v>
      </c>
      <c r="H16" s="298">
        <f t="shared" ref="H16" si="4">SUM(H10:H15)</f>
        <v>0</v>
      </c>
      <c r="I16" s="286">
        <v>0</v>
      </c>
      <c r="J16" s="309">
        <v>0</v>
      </c>
      <c r="K16" s="281">
        <f t="shared" si="3"/>
        <v>80270333</v>
      </c>
      <c r="L16" s="75">
        <f t="shared" si="1"/>
        <v>80270333</v>
      </c>
      <c r="M16" s="274">
        <v>80270333</v>
      </c>
      <c r="N16" s="288">
        <v>83911261</v>
      </c>
    </row>
    <row r="17" spans="1:14" ht="15.75" x14ac:dyDescent="0.25">
      <c r="A17" s="39" t="s">
        <v>166</v>
      </c>
      <c r="B17" s="40" t="s">
        <v>160</v>
      </c>
      <c r="C17" s="75">
        <v>0</v>
      </c>
      <c r="D17" s="75">
        <v>0</v>
      </c>
      <c r="E17" s="75">
        <v>0</v>
      </c>
      <c r="F17" s="274">
        <v>0</v>
      </c>
      <c r="G17" s="288">
        <v>0</v>
      </c>
      <c r="H17" s="300">
        <v>0</v>
      </c>
      <c r="I17" s="288">
        <v>0</v>
      </c>
      <c r="J17" s="311">
        <v>0</v>
      </c>
      <c r="K17" s="281">
        <f t="shared" si="3"/>
        <v>0</v>
      </c>
      <c r="L17" s="75">
        <f t="shared" si="1"/>
        <v>0</v>
      </c>
      <c r="M17" s="274">
        <v>0</v>
      </c>
      <c r="N17" s="288">
        <v>0</v>
      </c>
    </row>
    <row r="18" spans="1:14" ht="15.75" hidden="1" x14ac:dyDescent="0.25">
      <c r="A18" s="41"/>
      <c r="B18" s="38"/>
      <c r="C18" s="76"/>
      <c r="D18" s="76"/>
      <c r="E18" s="76"/>
      <c r="F18" s="273"/>
      <c r="G18" s="287"/>
      <c r="H18" s="299"/>
      <c r="I18" s="287"/>
      <c r="J18" s="310"/>
      <c r="K18" s="281">
        <f t="shared" si="3"/>
        <v>0</v>
      </c>
      <c r="L18" s="75">
        <f t="shared" si="1"/>
        <v>0</v>
      </c>
      <c r="M18" s="274"/>
      <c r="N18" s="288"/>
    </row>
    <row r="19" spans="1:14" ht="15.75" hidden="1" x14ac:dyDescent="0.25">
      <c r="A19" s="41"/>
      <c r="B19" s="38" t="s">
        <v>256</v>
      </c>
      <c r="C19" s="76"/>
      <c r="D19" s="76"/>
      <c r="E19" s="76"/>
      <c r="F19" s="273"/>
      <c r="G19" s="287"/>
      <c r="H19" s="299"/>
      <c r="I19" s="287"/>
      <c r="J19" s="310"/>
      <c r="K19" s="281">
        <f t="shared" si="3"/>
        <v>0</v>
      </c>
      <c r="L19" s="75">
        <f t="shared" si="1"/>
        <v>0</v>
      </c>
      <c r="M19" s="274"/>
      <c r="N19" s="288"/>
    </row>
    <row r="20" spans="1:14" ht="15.75" hidden="1" x14ac:dyDescent="0.25">
      <c r="A20" s="41"/>
      <c r="B20" s="38"/>
      <c r="C20" s="76"/>
      <c r="D20" s="76"/>
      <c r="E20" s="76"/>
      <c r="F20" s="273"/>
      <c r="G20" s="287"/>
      <c r="H20" s="299"/>
      <c r="I20" s="287"/>
      <c r="J20" s="310"/>
      <c r="K20" s="281">
        <f t="shared" si="3"/>
        <v>0</v>
      </c>
      <c r="L20" s="75">
        <f t="shared" si="1"/>
        <v>0</v>
      </c>
      <c r="M20" s="274"/>
      <c r="N20" s="288"/>
    </row>
    <row r="21" spans="1:14" ht="15.75" x14ac:dyDescent="0.25">
      <c r="A21" s="39" t="s">
        <v>164</v>
      </c>
      <c r="B21" s="40" t="s">
        <v>163</v>
      </c>
      <c r="C21" s="74">
        <f>Önkormányzat!C106</f>
        <v>0</v>
      </c>
      <c r="D21" s="74">
        <v>0</v>
      </c>
      <c r="E21" s="74">
        <v>0</v>
      </c>
      <c r="F21" s="272">
        <v>208372944</v>
      </c>
      <c r="G21" s="286">
        <v>0</v>
      </c>
      <c r="H21" s="298">
        <v>0</v>
      </c>
      <c r="I21" s="286">
        <v>0</v>
      </c>
      <c r="J21" s="309">
        <v>0</v>
      </c>
      <c r="K21" s="281">
        <f t="shared" si="3"/>
        <v>0</v>
      </c>
      <c r="L21" s="75">
        <f t="shared" si="1"/>
        <v>0</v>
      </c>
      <c r="M21" s="274">
        <v>0</v>
      </c>
      <c r="N21" s="288">
        <v>208372944</v>
      </c>
    </row>
    <row r="22" spans="1:14" ht="18.75" x14ac:dyDescent="0.3">
      <c r="A22" s="42" t="s">
        <v>165</v>
      </c>
      <c r="B22" s="40" t="s">
        <v>167</v>
      </c>
      <c r="C22" s="74">
        <f>Önkormányzat!C107</f>
        <v>0</v>
      </c>
      <c r="D22" s="74">
        <v>0</v>
      </c>
      <c r="E22" s="74">
        <v>0</v>
      </c>
      <c r="F22" s="272">
        <v>208372944</v>
      </c>
      <c r="G22" s="286">
        <v>0</v>
      </c>
      <c r="H22" s="298">
        <v>0</v>
      </c>
      <c r="I22" s="286">
        <v>0</v>
      </c>
      <c r="J22" s="309">
        <v>0</v>
      </c>
      <c r="K22" s="281">
        <f t="shared" si="3"/>
        <v>0</v>
      </c>
      <c r="L22" s="75">
        <f t="shared" si="1"/>
        <v>0</v>
      </c>
      <c r="M22" s="274">
        <v>0</v>
      </c>
      <c r="N22" s="288">
        <v>208372944</v>
      </c>
    </row>
    <row r="23" spans="1:14" ht="15.75" x14ac:dyDescent="0.25">
      <c r="A23" s="11" t="s">
        <v>168</v>
      </c>
      <c r="B23" s="14" t="s">
        <v>266</v>
      </c>
      <c r="C23" s="72">
        <f>Önkormányzat!C108</f>
        <v>0</v>
      </c>
      <c r="D23" s="72">
        <f>Önkormányzat!D108</f>
        <v>0</v>
      </c>
      <c r="E23" s="72">
        <v>0</v>
      </c>
      <c r="F23" s="271">
        <v>0</v>
      </c>
      <c r="G23" s="289"/>
      <c r="H23" s="301"/>
      <c r="I23" s="319"/>
      <c r="J23" s="312">
        <v>0</v>
      </c>
      <c r="K23" s="280">
        <f t="shared" si="3"/>
        <v>0</v>
      </c>
      <c r="L23" s="72">
        <f t="shared" si="1"/>
        <v>0</v>
      </c>
      <c r="M23" s="271">
        <v>0</v>
      </c>
      <c r="N23" s="285">
        <v>0</v>
      </c>
    </row>
    <row r="24" spans="1:14" ht="15.75" x14ac:dyDescent="0.25">
      <c r="A24" s="11" t="s">
        <v>169</v>
      </c>
      <c r="B24" s="14" t="s">
        <v>288</v>
      </c>
      <c r="C24" s="72">
        <v>54500000</v>
      </c>
      <c r="D24" s="72">
        <v>54500000</v>
      </c>
      <c r="E24" s="72">
        <v>54500000</v>
      </c>
      <c r="F24" s="271">
        <v>210988827</v>
      </c>
      <c r="G24" s="289"/>
      <c r="H24" s="301"/>
      <c r="I24" s="319"/>
      <c r="J24" s="312">
        <v>0</v>
      </c>
      <c r="K24" s="280">
        <f t="shared" si="3"/>
        <v>54500000</v>
      </c>
      <c r="L24" s="72">
        <f t="shared" si="1"/>
        <v>54500000</v>
      </c>
      <c r="M24" s="271">
        <v>54500000</v>
      </c>
      <c r="N24" s="285">
        <v>210988827</v>
      </c>
    </row>
    <row r="25" spans="1:14" ht="15.75" x14ac:dyDescent="0.25">
      <c r="A25" s="11" t="s">
        <v>170</v>
      </c>
      <c r="B25" s="12" t="s">
        <v>263</v>
      </c>
      <c r="C25" s="72">
        <v>25000000</v>
      </c>
      <c r="D25" s="72">
        <v>25000000</v>
      </c>
      <c r="E25" s="72">
        <v>25000000</v>
      </c>
      <c r="F25" s="271">
        <v>25000000</v>
      </c>
      <c r="G25" s="289"/>
      <c r="H25" s="301"/>
      <c r="I25" s="319"/>
      <c r="J25" s="312">
        <v>0</v>
      </c>
      <c r="K25" s="280">
        <f t="shared" si="3"/>
        <v>25000000</v>
      </c>
      <c r="L25" s="72">
        <f t="shared" si="1"/>
        <v>25000000</v>
      </c>
      <c r="M25" s="271">
        <v>25000000</v>
      </c>
      <c r="N25" s="285">
        <v>25000000</v>
      </c>
    </row>
    <row r="26" spans="1:14" ht="15.75" hidden="1" x14ac:dyDescent="0.25">
      <c r="A26" s="11"/>
      <c r="B26" s="21"/>
      <c r="C26" s="72">
        <f>Önkormányzat!C111</f>
        <v>0</v>
      </c>
      <c r="D26" s="72">
        <f>Önkormányzat!D111</f>
        <v>0</v>
      </c>
      <c r="E26" s="72"/>
      <c r="F26" s="271"/>
      <c r="G26" s="289"/>
      <c r="H26" s="301"/>
      <c r="I26" s="319"/>
      <c r="J26" s="312"/>
      <c r="K26" s="280">
        <f t="shared" si="3"/>
        <v>0</v>
      </c>
      <c r="L26" s="72">
        <f t="shared" si="1"/>
        <v>0</v>
      </c>
      <c r="M26" s="271"/>
      <c r="N26" s="285"/>
    </row>
    <row r="27" spans="1:14" ht="15.75" hidden="1" x14ac:dyDescent="0.25">
      <c r="A27" s="11"/>
      <c r="B27" s="21"/>
      <c r="C27" s="72">
        <f>Önkormányzat!C112</f>
        <v>0</v>
      </c>
      <c r="D27" s="72">
        <f>Önkormányzat!D112</f>
        <v>0</v>
      </c>
      <c r="E27" s="72"/>
      <c r="F27" s="271"/>
      <c r="G27" s="289"/>
      <c r="H27" s="301"/>
      <c r="I27" s="319"/>
      <c r="J27" s="312"/>
      <c r="K27" s="280">
        <f t="shared" si="3"/>
        <v>0</v>
      </c>
      <c r="L27" s="72">
        <f t="shared" si="1"/>
        <v>0</v>
      </c>
      <c r="M27" s="271"/>
      <c r="N27" s="285"/>
    </row>
    <row r="28" spans="1:14" ht="15.75" x14ac:dyDescent="0.25">
      <c r="A28" s="11" t="s">
        <v>171</v>
      </c>
      <c r="B28" s="15" t="s">
        <v>173</v>
      </c>
      <c r="C28" s="72">
        <v>4500000</v>
      </c>
      <c r="D28" s="72">
        <v>4500000</v>
      </c>
      <c r="E28" s="72">
        <v>4500000</v>
      </c>
      <c r="F28" s="271">
        <v>4500000</v>
      </c>
      <c r="G28" s="289"/>
      <c r="H28" s="301"/>
      <c r="I28" s="319"/>
      <c r="J28" s="312">
        <v>0</v>
      </c>
      <c r="K28" s="280">
        <f t="shared" si="3"/>
        <v>4500000</v>
      </c>
      <c r="L28" s="72">
        <f t="shared" si="1"/>
        <v>4500000</v>
      </c>
      <c r="M28" s="271">
        <v>4500000</v>
      </c>
      <c r="N28" s="285">
        <v>4500000</v>
      </c>
    </row>
    <row r="29" spans="1:14" ht="15.75" x14ac:dyDescent="0.25">
      <c r="A29" s="11" t="s">
        <v>172</v>
      </c>
      <c r="B29" s="12" t="s">
        <v>264</v>
      </c>
      <c r="C29" s="72">
        <f>Önkormányzat!C114</f>
        <v>0</v>
      </c>
      <c r="D29" s="72">
        <f>Önkormányzat!D114</f>
        <v>0</v>
      </c>
      <c r="E29" s="72">
        <v>0</v>
      </c>
      <c r="F29" s="271">
        <v>0</v>
      </c>
      <c r="G29" s="289"/>
      <c r="H29" s="301"/>
      <c r="I29" s="319"/>
      <c r="J29" s="312">
        <v>0</v>
      </c>
      <c r="K29" s="280">
        <f t="shared" si="3"/>
        <v>0</v>
      </c>
      <c r="L29" s="72">
        <f t="shared" si="1"/>
        <v>0</v>
      </c>
      <c r="M29" s="271">
        <v>0</v>
      </c>
      <c r="N29" s="285">
        <v>0</v>
      </c>
    </row>
    <row r="30" spans="1:14" ht="15.75" x14ac:dyDescent="0.25">
      <c r="A30" s="11"/>
      <c r="B30" s="13" t="s">
        <v>260</v>
      </c>
      <c r="C30">
        <v>0</v>
      </c>
      <c r="D30" s="72">
        <v>0</v>
      </c>
      <c r="E30" s="72">
        <v>0</v>
      </c>
      <c r="F30" s="271">
        <v>0</v>
      </c>
      <c r="G30" s="289"/>
      <c r="H30" s="301"/>
      <c r="I30" s="319"/>
      <c r="J30" s="312">
        <v>0</v>
      </c>
      <c r="L30" s="72">
        <f t="shared" si="1"/>
        <v>0</v>
      </c>
      <c r="M30" s="271">
        <v>0</v>
      </c>
      <c r="N30" s="285">
        <v>0</v>
      </c>
    </row>
    <row r="31" spans="1:14" ht="15.75" x14ac:dyDescent="0.25">
      <c r="A31" s="11" t="s">
        <v>353</v>
      </c>
      <c r="B31" s="13" t="s">
        <v>273</v>
      </c>
      <c r="C31" s="72">
        <f>Önkormányzat!C115</f>
        <v>0</v>
      </c>
      <c r="D31" s="72">
        <f>Önkormányzat!D115</f>
        <v>0</v>
      </c>
      <c r="E31" s="72">
        <v>0</v>
      </c>
      <c r="F31" s="271">
        <v>0</v>
      </c>
      <c r="G31" s="290"/>
      <c r="H31" s="302"/>
      <c r="I31" s="293"/>
      <c r="J31" s="313">
        <v>0</v>
      </c>
      <c r="K31" s="280">
        <f>C31+G31</f>
        <v>0</v>
      </c>
      <c r="L31" s="72">
        <f t="shared" si="1"/>
        <v>0</v>
      </c>
      <c r="M31" s="271">
        <v>0</v>
      </c>
      <c r="N31" s="285">
        <v>0</v>
      </c>
    </row>
    <row r="32" spans="1:14" ht="15.75" x14ac:dyDescent="0.25">
      <c r="A32" s="22" t="s">
        <v>276</v>
      </c>
      <c r="B32" s="46" t="s">
        <v>242</v>
      </c>
      <c r="C32" s="77">
        <f>SUM(C23:C31)</f>
        <v>84000000</v>
      </c>
      <c r="D32" s="77">
        <f>SUM(D23:D31)</f>
        <v>84000000</v>
      </c>
      <c r="E32" s="77">
        <f>SUM(E23:E31)</f>
        <v>84000000</v>
      </c>
      <c r="F32" s="275">
        <v>240488827</v>
      </c>
      <c r="G32" s="291"/>
      <c r="H32" s="303"/>
      <c r="I32" s="320"/>
      <c r="J32" s="314">
        <v>0</v>
      </c>
      <c r="K32" s="282">
        <f>C32+G32</f>
        <v>84000000</v>
      </c>
      <c r="L32" s="74">
        <f t="shared" si="1"/>
        <v>84000000</v>
      </c>
      <c r="M32" s="272">
        <f>SUM(M23:M31)</f>
        <v>84000000</v>
      </c>
      <c r="N32" s="286">
        <v>240488827</v>
      </c>
    </row>
    <row r="33" spans="1:14" ht="15.75" x14ac:dyDescent="0.25">
      <c r="A33" s="11" t="s">
        <v>179</v>
      </c>
      <c r="B33" s="13" t="s">
        <v>185</v>
      </c>
      <c r="C33" s="78">
        <f>Önkormányzat!C117</f>
        <v>0</v>
      </c>
      <c r="D33" s="78">
        <f>Önkormányzat!D117</f>
        <v>0</v>
      </c>
      <c r="E33" s="78">
        <v>0</v>
      </c>
      <c r="F33" s="276">
        <v>0</v>
      </c>
      <c r="G33" s="292">
        <v>0</v>
      </c>
      <c r="H33" s="304">
        <v>0</v>
      </c>
      <c r="I33" s="292">
        <v>0</v>
      </c>
      <c r="J33" s="315">
        <v>0</v>
      </c>
      <c r="K33" s="280">
        <f>C33+G33</f>
        <v>0</v>
      </c>
      <c r="L33" s="72">
        <f t="shared" si="1"/>
        <v>0</v>
      </c>
      <c r="M33" s="271">
        <v>0</v>
      </c>
      <c r="N33" s="285">
        <v>0</v>
      </c>
    </row>
    <row r="34" spans="1:14" ht="15.75" x14ac:dyDescent="0.25">
      <c r="A34" s="11" t="s">
        <v>180</v>
      </c>
      <c r="B34" s="13" t="s">
        <v>262</v>
      </c>
      <c r="C34" s="78">
        <v>3615000</v>
      </c>
      <c r="D34" s="78">
        <v>3615000</v>
      </c>
      <c r="E34" s="78">
        <v>11615000</v>
      </c>
      <c r="F34" s="276">
        <v>11539000</v>
      </c>
      <c r="G34" s="292">
        <f>SUM(Óvoda!F102)</f>
        <v>300000</v>
      </c>
      <c r="H34" s="304">
        <f>SUM(Óvoda!H102)</f>
        <v>300000</v>
      </c>
      <c r="I34" s="292">
        <v>300000</v>
      </c>
      <c r="J34" s="315">
        <v>300000</v>
      </c>
      <c r="K34" s="280">
        <f>C34+G34</f>
        <v>3915000</v>
      </c>
      <c r="L34" s="72">
        <f t="shared" si="1"/>
        <v>3915000</v>
      </c>
      <c r="M34" s="271">
        <v>11915000</v>
      </c>
      <c r="N34" s="285">
        <v>11839000</v>
      </c>
    </row>
    <row r="35" spans="1:14" ht="15.75" x14ac:dyDescent="0.25">
      <c r="A35" s="11" t="s">
        <v>181</v>
      </c>
      <c r="B35" s="13" t="s">
        <v>91</v>
      </c>
      <c r="C35" s="78">
        <f>Önkormányzat!C119</f>
        <v>0</v>
      </c>
      <c r="D35" s="78">
        <v>0</v>
      </c>
      <c r="E35" s="78">
        <v>12000000</v>
      </c>
      <c r="F35" s="276">
        <v>12000000</v>
      </c>
      <c r="G35" s="292">
        <v>0</v>
      </c>
      <c r="H35" s="304">
        <v>0</v>
      </c>
      <c r="I35" s="292">
        <v>0</v>
      </c>
      <c r="J35" s="315">
        <v>0</v>
      </c>
      <c r="K35" s="280">
        <v>0</v>
      </c>
      <c r="L35" s="72">
        <f t="shared" si="1"/>
        <v>0</v>
      </c>
      <c r="M35" s="271">
        <v>12000000</v>
      </c>
      <c r="N35" s="285">
        <v>12000000</v>
      </c>
    </row>
    <row r="36" spans="1:14" ht="15.75" x14ac:dyDescent="0.25">
      <c r="A36" s="11" t="s">
        <v>183</v>
      </c>
      <c r="B36" s="13" t="s">
        <v>187</v>
      </c>
      <c r="C36" s="78">
        <v>2103415</v>
      </c>
      <c r="D36" s="78">
        <v>2103415</v>
      </c>
      <c r="E36" s="78">
        <v>2103415</v>
      </c>
      <c r="F36" s="276">
        <v>2103415</v>
      </c>
      <c r="G36" s="292">
        <v>820820</v>
      </c>
      <c r="H36" s="304">
        <v>815820</v>
      </c>
      <c r="I36" s="292">
        <v>815820</v>
      </c>
      <c r="J36" s="315">
        <v>815820</v>
      </c>
      <c r="K36" s="280">
        <f>C36+G36</f>
        <v>2924235</v>
      </c>
      <c r="L36" s="72">
        <f t="shared" si="1"/>
        <v>2919235</v>
      </c>
      <c r="M36" s="271">
        <v>2919235</v>
      </c>
      <c r="N36" s="285">
        <v>2919835</v>
      </c>
    </row>
    <row r="37" spans="1:14" ht="15.75" x14ac:dyDescent="0.25">
      <c r="A37" s="11" t="s">
        <v>184</v>
      </c>
      <c r="B37" s="13" t="s">
        <v>241</v>
      </c>
      <c r="C37" s="78">
        <v>721362</v>
      </c>
      <c r="D37" s="78">
        <v>721362</v>
      </c>
      <c r="E37" s="78">
        <v>6721362</v>
      </c>
      <c r="F37" s="276">
        <v>6721362</v>
      </c>
      <c r="G37" s="293"/>
      <c r="H37" s="305"/>
      <c r="I37" s="294"/>
      <c r="J37" s="313"/>
      <c r="K37" s="280">
        <f>C37+G37</f>
        <v>721362</v>
      </c>
      <c r="L37" s="72">
        <f t="shared" si="1"/>
        <v>721362</v>
      </c>
      <c r="M37" s="271">
        <v>6721362</v>
      </c>
      <c r="N37" s="285">
        <v>6721362</v>
      </c>
    </row>
    <row r="38" spans="1:14" ht="15.75" x14ac:dyDescent="0.25">
      <c r="A38" s="11" t="s">
        <v>188</v>
      </c>
      <c r="B38" s="13" t="s">
        <v>308</v>
      </c>
      <c r="C38" s="78">
        <f>Önkormányzat!C123</f>
        <v>0</v>
      </c>
      <c r="D38" s="78">
        <f>Önkormányzat!D123</f>
        <v>0</v>
      </c>
      <c r="E38" s="78">
        <v>0</v>
      </c>
      <c r="F38" s="276">
        <v>0</v>
      </c>
      <c r="G38" s="293"/>
      <c r="H38" s="305"/>
      <c r="I38" s="294"/>
      <c r="J38" s="313"/>
      <c r="K38" s="280">
        <v>0</v>
      </c>
      <c r="L38" s="72">
        <f t="shared" si="1"/>
        <v>0</v>
      </c>
      <c r="M38" s="271">
        <v>0</v>
      </c>
      <c r="N38" s="285">
        <v>0</v>
      </c>
    </row>
    <row r="39" spans="1:14" ht="15.75" x14ac:dyDescent="0.25">
      <c r="A39" s="11" t="s">
        <v>190</v>
      </c>
      <c r="B39" s="13" t="s">
        <v>191</v>
      </c>
      <c r="C39" s="78">
        <f>Önkormányzat!C124</f>
        <v>0</v>
      </c>
      <c r="D39" s="78">
        <v>0</v>
      </c>
      <c r="E39" s="78">
        <v>0</v>
      </c>
      <c r="F39" s="276">
        <v>0</v>
      </c>
      <c r="G39" s="293"/>
      <c r="H39" s="305"/>
      <c r="I39" s="294"/>
      <c r="J39" s="313"/>
      <c r="K39" s="280">
        <v>0</v>
      </c>
      <c r="L39" s="72">
        <f t="shared" si="1"/>
        <v>0</v>
      </c>
      <c r="M39" s="271">
        <v>0</v>
      </c>
      <c r="N39" s="285">
        <v>0</v>
      </c>
    </row>
    <row r="40" spans="1:14" ht="15.75" x14ac:dyDescent="0.25">
      <c r="A40" s="11" t="s">
        <v>192</v>
      </c>
      <c r="B40" s="13" t="s">
        <v>193</v>
      </c>
      <c r="C40" s="78">
        <v>568294</v>
      </c>
      <c r="D40" s="78">
        <v>518735</v>
      </c>
      <c r="E40" s="78">
        <v>518735</v>
      </c>
      <c r="F40" s="276">
        <v>518735</v>
      </c>
      <c r="G40" s="294">
        <f>SUM(Óvoda!F111)</f>
        <v>0</v>
      </c>
      <c r="H40" s="305">
        <f>SUM(Óvoda!H111)</f>
        <v>0</v>
      </c>
      <c r="I40" s="294">
        <v>0</v>
      </c>
      <c r="J40" s="316"/>
      <c r="K40" s="280">
        <f t="shared" ref="K40:K50" si="5">C40+G40</f>
        <v>568294</v>
      </c>
      <c r="L40" s="72">
        <f t="shared" si="1"/>
        <v>518735</v>
      </c>
      <c r="M40" s="271">
        <v>518735</v>
      </c>
      <c r="N40" s="285">
        <v>518735</v>
      </c>
    </row>
    <row r="41" spans="1:14" ht="18.75" x14ac:dyDescent="0.3">
      <c r="A41" s="42" t="s">
        <v>177</v>
      </c>
      <c r="B41" s="40" t="s">
        <v>178</v>
      </c>
      <c r="C41" s="74">
        <f>SUM(C33:C40)</f>
        <v>7008071</v>
      </c>
      <c r="D41" s="74">
        <f>SUM(D33:D40)</f>
        <v>6958512</v>
      </c>
      <c r="E41" s="74">
        <v>32958512</v>
      </c>
      <c r="F41" s="272">
        <v>32882512</v>
      </c>
      <c r="G41" s="286">
        <f>SUM(G33:G40)</f>
        <v>1120820</v>
      </c>
      <c r="H41" s="298">
        <f>SUM(H33:H40)</f>
        <v>1115820</v>
      </c>
      <c r="I41" s="286">
        <v>1115820</v>
      </c>
      <c r="J41" s="309">
        <v>1115820</v>
      </c>
      <c r="K41" s="281">
        <f t="shared" si="5"/>
        <v>8128891</v>
      </c>
      <c r="L41" s="75">
        <f t="shared" si="1"/>
        <v>8074332</v>
      </c>
      <c r="M41" s="274">
        <f>SUM(M33:M40)</f>
        <v>34074332</v>
      </c>
      <c r="N41" s="288">
        <v>33998932</v>
      </c>
    </row>
    <row r="42" spans="1:14" ht="15.75" x14ac:dyDescent="0.25">
      <c r="A42" s="41" t="s">
        <v>194</v>
      </c>
      <c r="B42" s="38" t="s">
        <v>196</v>
      </c>
      <c r="C42" s="72">
        <v>12700000</v>
      </c>
      <c r="D42" s="72">
        <v>12700000</v>
      </c>
      <c r="E42" s="72">
        <v>12700000</v>
      </c>
      <c r="F42" s="271">
        <v>12700000</v>
      </c>
      <c r="G42" s="289"/>
      <c r="H42" s="301"/>
      <c r="I42" s="319"/>
      <c r="J42" s="312"/>
      <c r="K42" s="280">
        <f t="shared" si="5"/>
        <v>12700000</v>
      </c>
      <c r="L42" s="72">
        <f t="shared" si="1"/>
        <v>12700000</v>
      </c>
      <c r="M42" s="271">
        <v>12700000</v>
      </c>
      <c r="N42" s="285">
        <v>12700000</v>
      </c>
    </row>
    <row r="43" spans="1:14" ht="15.75" x14ac:dyDescent="0.25">
      <c r="A43" s="41" t="s">
        <v>195</v>
      </c>
      <c r="B43" s="38" t="s">
        <v>277</v>
      </c>
      <c r="C43" s="72">
        <v>0</v>
      </c>
      <c r="D43" s="72">
        <v>0</v>
      </c>
      <c r="E43" s="72">
        <v>0</v>
      </c>
      <c r="F43" s="271">
        <v>0</v>
      </c>
      <c r="G43" s="289"/>
      <c r="H43" s="301"/>
      <c r="I43" s="319"/>
      <c r="J43" s="312"/>
      <c r="K43" s="280">
        <f t="shared" si="5"/>
        <v>0</v>
      </c>
      <c r="L43" s="72">
        <f t="shared" si="1"/>
        <v>0</v>
      </c>
      <c r="M43" s="271">
        <v>0</v>
      </c>
      <c r="N43" s="285">
        <v>0</v>
      </c>
    </row>
    <row r="44" spans="1:14" ht="18.75" x14ac:dyDescent="0.3">
      <c r="A44" s="42" t="s">
        <v>198</v>
      </c>
      <c r="B44" s="40" t="s">
        <v>199</v>
      </c>
      <c r="C44" s="74">
        <f t="shared" ref="C44:H44" si="6">SUM(C42:C43)</f>
        <v>12700000</v>
      </c>
      <c r="D44" s="74">
        <f t="shared" si="6"/>
        <v>12700000</v>
      </c>
      <c r="E44" s="74">
        <v>12700000</v>
      </c>
      <c r="F44" s="272">
        <v>12700000</v>
      </c>
      <c r="G44" s="286">
        <f t="shared" si="6"/>
        <v>0</v>
      </c>
      <c r="H44" s="298">
        <f t="shared" si="6"/>
        <v>0</v>
      </c>
      <c r="I44" s="286">
        <v>0</v>
      </c>
      <c r="J44" s="309"/>
      <c r="K44" s="281">
        <f t="shared" si="5"/>
        <v>12700000</v>
      </c>
      <c r="L44" s="75">
        <f t="shared" si="1"/>
        <v>12700000</v>
      </c>
      <c r="M44" s="274">
        <f>SUM(M42:M43)</f>
        <v>12700000</v>
      </c>
      <c r="N44" s="288">
        <v>12700000</v>
      </c>
    </row>
    <row r="45" spans="1:14" ht="15.75" x14ac:dyDescent="0.25">
      <c r="A45" s="41" t="s">
        <v>200</v>
      </c>
      <c r="B45" s="38" t="s">
        <v>201</v>
      </c>
      <c r="C45" s="72">
        <f>Önkormányzat!C130</f>
        <v>0</v>
      </c>
      <c r="D45" s="72">
        <f>Önkormányzat!D130</f>
        <v>0</v>
      </c>
      <c r="E45" s="72">
        <v>0</v>
      </c>
      <c r="F45" s="271">
        <v>0</v>
      </c>
      <c r="G45" s="289"/>
      <c r="H45" s="301"/>
      <c r="I45" s="319"/>
      <c r="J45" s="312"/>
      <c r="K45" s="280">
        <f t="shared" si="5"/>
        <v>0</v>
      </c>
      <c r="L45" s="72">
        <f t="shared" si="1"/>
        <v>0</v>
      </c>
      <c r="M45" s="271">
        <v>0</v>
      </c>
      <c r="N45" s="285">
        <v>0</v>
      </c>
    </row>
    <row r="46" spans="1:14" ht="15.75" x14ac:dyDescent="0.25">
      <c r="A46" s="41" t="s">
        <v>202</v>
      </c>
      <c r="B46" s="38" t="s">
        <v>203</v>
      </c>
      <c r="C46" s="72">
        <f>Önkormányzat!C131</f>
        <v>0</v>
      </c>
      <c r="D46" s="72">
        <f>Önkormányzat!D131</f>
        <v>0</v>
      </c>
      <c r="E46" s="72">
        <v>0</v>
      </c>
      <c r="F46" s="271">
        <v>0</v>
      </c>
      <c r="G46" s="289"/>
      <c r="H46" s="301"/>
      <c r="I46" s="319"/>
      <c r="J46" s="312"/>
      <c r="K46" s="280">
        <f t="shared" si="5"/>
        <v>0</v>
      </c>
      <c r="L46" s="72">
        <f t="shared" si="1"/>
        <v>0</v>
      </c>
      <c r="M46" s="271">
        <v>0</v>
      </c>
      <c r="N46" s="285">
        <v>0</v>
      </c>
    </row>
    <row r="47" spans="1:14" ht="15.75" x14ac:dyDescent="0.25">
      <c r="A47" s="41" t="s">
        <v>354</v>
      </c>
      <c r="B47" s="86" t="s">
        <v>355</v>
      </c>
      <c r="C47" s="72">
        <f>SUM(Önkormányzat!C132)</f>
        <v>0</v>
      </c>
      <c r="D47" s="72">
        <f>SUM(Önkormányzat!D132)</f>
        <v>0</v>
      </c>
      <c r="E47" s="72">
        <v>0</v>
      </c>
      <c r="F47" s="271">
        <v>0</v>
      </c>
      <c r="G47" s="289"/>
      <c r="H47" s="301"/>
      <c r="I47" s="319"/>
      <c r="J47" s="312"/>
      <c r="K47" s="280">
        <f t="shared" si="5"/>
        <v>0</v>
      </c>
      <c r="L47" s="72">
        <f t="shared" si="1"/>
        <v>0</v>
      </c>
      <c r="M47" s="271">
        <v>0</v>
      </c>
      <c r="N47" s="285">
        <v>0</v>
      </c>
    </row>
    <row r="48" spans="1:14" ht="18.75" x14ac:dyDescent="0.3">
      <c r="A48" s="42" t="s">
        <v>204</v>
      </c>
      <c r="B48" s="40" t="s">
        <v>207</v>
      </c>
      <c r="C48" s="74">
        <f>SUM(C45:C47)</f>
        <v>0</v>
      </c>
      <c r="D48" s="74">
        <f>SUM(D45:D47)</f>
        <v>0</v>
      </c>
      <c r="E48" s="74">
        <v>0</v>
      </c>
      <c r="F48" s="272">
        <v>0</v>
      </c>
      <c r="G48" s="286">
        <f t="shared" ref="G48:H48" si="7">SUM(G45:G46)</f>
        <v>0</v>
      </c>
      <c r="H48" s="298">
        <f t="shared" si="7"/>
        <v>0</v>
      </c>
      <c r="I48" s="286">
        <v>0</v>
      </c>
      <c r="J48" s="309">
        <v>0</v>
      </c>
      <c r="K48" s="281">
        <f t="shared" si="5"/>
        <v>0</v>
      </c>
      <c r="L48" s="75">
        <f t="shared" si="1"/>
        <v>0</v>
      </c>
      <c r="M48" s="274">
        <v>0</v>
      </c>
      <c r="N48" s="288">
        <v>0</v>
      </c>
    </row>
    <row r="49" spans="1:14" ht="15.75" x14ac:dyDescent="0.25">
      <c r="A49" s="41" t="s">
        <v>208</v>
      </c>
      <c r="B49" s="38" t="s">
        <v>209</v>
      </c>
      <c r="C49" s="72">
        <f>Önkormányzat!C134</f>
        <v>0</v>
      </c>
      <c r="D49" s="72">
        <f>Önkormányzat!D134</f>
        <v>0</v>
      </c>
      <c r="E49" s="72">
        <v>0</v>
      </c>
      <c r="F49" s="271">
        <v>0</v>
      </c>
      <c r="G49" s="289"/>
      <c r="H49" s="301"/>
      <c r="I49" s="319"/>
      <c r="J49" s="312"/>
      <c r="K49" s="280">
        <f t="shared" si="5"/>
        <v>0</v>
      </c>
      <c r="L49" s="72">
        <f t="shared" si="1"/>
        <v>0</v>
      </c>
      <c r="M49" s="271">
        <v>0</v>
      </c>
      <c r="N49" s="285">
        <v>0</v>
      </c>
    </row>
    <row r="50" spans="1:14" ht="15.75" x14ac:dyDescent="0.25">
      <c r="A50" s="41" t="s">
        <v>210</v>
      </c>
      <c r="B50" s="38" t="s">
        <v>211</v>
      </c>
      <c r="C50" s="72">
        <f>Önkormányzat!C135</f>
        <v>0</v>
      </c>
      <c r="D50" s="72">
        <f>Önkormányzat!D135</f>
        <v>0</v>
      </c>
      <c r="E50" s="72">
        <v>0</v>
      </c>
      <c r="F50" s="271">
        <v>0</v>
      </c>
      <c r="G50" s="289"/>
      <c r="H50" s="301"/>
      <c r="I50" s="319"/>
      <c r="J50" s="312"/>
      <c r="K50" s="280">
        <f t="shared" si="5"/>
        <v>0</v>
      </c>
      <c r="L50" s="72">
        <f t="shared" si="1"/>
        <v>0</v>
      </c>
      <c r="M50" s="271">
        <v>0</v>
      </c>
      <c r="N50" s="285">
        <v>0</v>
      </c>
    </row>
    <row r="51" spans="1:14" ht="15.75" x14ac:dyDescent="0.25">
      <c r="A51" s="41" t="s">
        <v>367</v>
      </c>
      <c r="B51" s="105" t="s">
        <v>368</v>
      </c>
      <c r="C51" s="72">
        <f>SUM(Önkormányzat!C136)</f>
        <v>0</v>
      </c>
      <c r="D51" s="72">
        <f>SUM(Önkormányzat!D136)</f>
        <v>0</v>
      </c>
      <c r="E51" s="72">
        <v>0</v>
      </c>
      <c r="F51" s="271">
        <v>0</v>
      </c>
      <c r="G51" s="289"/>
      <c r="H51" s="301"/>
      <c r="I51" s="319"/>
      <c r="J51" s="312"/>
      <c r="K51" s="280"/>
      <c r="L51" s="72"/>
      <c r="M51" s="271">
        <v>0</v>
      </c>
      <c r="N51" s="285">
        <v>0</v>
      </c>
    </row>
    <row r="52" spans="1:14" ht="18.75" x14ac:dyDescent="0.3">
      <c r="A52" s="42" t="s">
        <v>205</v>
      </c>
      <c r="B52" s="40" t="s">
        <v>206</v>
      </c>
      <c r="C52" s="74">
        <f t="shared" ref="C52:D52" si="8">SUM(C49:C51)</f>
        <v>0</v>
      </c>
      <c r="D52" s="74">
        <f t="shared" si="8"/>
        <v>0</v>
      </c>
      <c r="E52" s="74">
        <v>0</v>
      </c>
      <c r="F52" s="272">
        <v>0</v>
      </c>
      <c r="G52" s="286">
        <f t="shared" ref="G52:H52" si="9">SUM(G49:G50)</f>
        <v>0</v>
      </c>
      <c r="H52" s="298">
        <f t="shared" si="9"/>
        <v>0</v>
      </c>
      <c r="I52" s="286">
        <v>0</v>
      </c>
      <c r="J52" s="309">
        <v>0</v>
      </c>
      <c r="K52" s="281">
        <f>C52+G52</f>
        <v>0</v>
      </c>
      <c r="L52" s="75">
        <f>D52+H52</f>
        <v>0</v>
      </c>
      <c r="M52" s="274">
        <v>0</v>
      </c>
      <c r="N52" s="288">
        <v>0</v>
      </c>
    </row>
    <row r="53" spans="1:14" ht="15.75" x14ac:dyDescent="0.25">
      <c r="A53" s="43"/>
      <c r="B53" s="40" t="s">
        <v>26</v>
      </c>
      <c r="C53" s="74">
        <f t="shared" ref="C53:H53" si="10">C16+C22+C32+C41+C44+C48+C52</f>
        <v>183978404</v>
      </c>
      <c r="D53" s="74">
        <f t="shared" si="10"/>
        <v>183928845</v>
      </c>
      <c r="E53" s="74">
        <v>209928845</v>
      </c>
      <c r="F53" s="272">
        <v>578355544</v>
      </c>
      <c r="G53" s="286">
        <f t="shared" si="10"/>
        <v>1120820</v>
      </c>
      <c r="H53" s="298">
        <f t="shared" si="10"/>
        <v>1115820</v>
      </c>
      <c r="I53" s="286">
        <v>1115820</v>
      </c>
      <c r="J53" s="309">
        <v>1115820</v>
      </c>
      <c r="K53" s="281">
        <f>C53+G53</f>
        <v>185099224</v>
      </c>
      <c r="L53" s="75">
        <f>D53+H53</f>
        <v>185044665</v>
      </c>
      <c r="M53" s="274">
        <v>211044665</v>
      </c>
      <c r="N53" s="288">
        <v>579471364</v>
      </c>
    </row>
    <row r="54" spans="1:14" ht="15.75" x14ac:dyDescent="0.25">
      <c r="A54" s="44" t="s">
        <v>369</v>
      </c>
      <c r="B54" s="109" t="s">
        <v>372</v>
      </c>
      <c r="C54" s="130">
        <f>SUM(Önkormányzat!C141)</f>
        <v>0</v>
      </c>
      <c r="D54" s="130">
        <v>90000000</v>
      </c>
      <c r="E54" s="130">
        <v>90000000</v>
      </c>
      <c r="F54" s="277">
        <v>90000000</v>
      </c>
      <c r="G54" s="295"/>
      <c r="H54" s="306"/>
      <c r="I54" s="295"/>
      <c r="J54" s="317"/>
      <c r="K54" s="283">
        <v>0</v>
      </c>
      <c r="L54" s="129">
        <v>90000000</v>
      </c>
      <c r="M54" s="322">
        <v>90000000</v>
      </c>
      <c r="N54" s="324">
        <v>90000000</v>
      </c>
    </row>
    <row r="55" spans="1:14" ht="15.75" x14ac:dyDescent="0.25">
      <c r="A55" s="44" t="s">
        <v>215</v>
      </c>
      <c r="B55" s="45" t="s">
        <v>214</v>
      </c>
      <c r="C55" s="73">
        <f>Önkormányzat!C142</f>
        <v>0</v>
      </c>
      <c r="D55" s="73">
        <f>Önkormányzat!D142</f>
        <v>0</v>
      </c>
      <c r="E55" s="73">
        <v>0</v>
      </c>
      <c r="F55" s="278">
        <v>0</v>
      </c>
      <c r="G55" s="296">
        <f>Óvoda!F123</f>
        <v>0</v>
      </c>
      <c r="H55" s="307">
        <f>Óvoda!H123</f>
        <v>0</v>
      </c>
      <c r="I55" s="296"/>
      <c r="J55" s="318"/>
      <c r="K55" s="280">
        <f>C55+G55</f>
        <v>0</v>
      </c>
      <c r="L55" s="72">
        <f>D55+H55</f>
        <v>0</v>
      </c>
      <c r="M55" s="271">
        <v>0</v>
      </c>
      <c r="N55" s="285">
        <v>0</v>
      </c>
    </row>
    <row r="56" spans="1:14" ht="15.75" x14ac:dyDescent="0.25">
      <c r="A56" s="44" t="s">
        <v>216</v>
      </c>
      <c r="B56" s="45" t="s">
        <v>217</v>
      </c>
      <c r="C56" s="73">
        <f>Önkormányzat!C143</f>
        <v>0</v>
      </c>
      <c r="D56" s="73">
        <v>44049559</v>
      </c>
      <c r="E56" s="73">
        <v>44049559</v>
      </c>
      <c r="F56" s="278">
        <v>44049559</v>
      </c>
      <c r="G56" s="296">
        <f>Óvoda!F124</f>
        <v>0</v>
      </c>
      <c r="H56" s="307">
        <v>5000</v>
      </c>
      <c r="I56" s="296">
        <v>5000</v>
      </c>
      <c r="J56" s="318">
        <v>5000</v>
      </c>
      <c r="K56" s="280">
        <f>C56+G56</f>
        <v>0</v>
      </c>
      <c r="L56" s="72">
        <f>D56+H56</f>
        <v>44054559</v>
      </c>
      <c r="M56" s="271">
        <v>44054559</v>
      </c>
      <c r="N56" s="285">
        <v>44054559</v>
      </c>
    </row>
    <row r="57" spans="1:14" ht="15.75" x14ac:dyDescent="0.25">
      <c r="A57" s="44" t="s">
        <v>377</v>
      </c>
      <c r="B57" s="110" t="s">
        <v>379</v>
      </c>
      <c r="C57" s="73">
        <v>0</v>
      </c>
      <c r="D57" s="73">
        <v>0</v>
      </c>
      <c r="E57" s="73">
        <v>0</v>
      </c>
      <c r="F57" s="278">
        <v>0</v>
      </c>
      <c r="G57" s="296"/>
      <c r="H57" s="307"/>
      <c r="I57" s="296"/>
      <c r="J57" s="318"/>
      <c r="K57" s="280"/>
      <c r="L57" s="72"/>
      <c r="M57" s="271"/>
      <c r="N57" s="285"/>
    </row>
    <row r="58" spans="1:14" ht="15.75" x14ac:dyDescent="0.25">
      <c r="A58" s="44" t="s">
        <v>378</v>
      </c>
      <c r="B58" s="110" t="s">
        <v>380</v>
      </c>
      <c r="C58" s="73">
        <v>0</v>
      </c>
      <c r="D58" s="73">
        <v>0</v>
      </c>
      <c r="E58" s="73">
        <v>0</v>
      </c>
      <c r="F58" s="278">
        <v>0</v>
      </c>
      <c r="G58" s="296"/>
      <c r="H58" s="307"/>
      <c r="I58" s="296"/>
      <c r="J58" s="318"/>
      <c r="K58" s="280"/>
      <c r="L58" s="72"/>
      <c r="M58" s="271"/>
      <c r="N58" s="285"/>
    </row>
    <row r="59" spans="1:14" ht="15.75" x14ac:dyDescent="0.25">
      <c r="A59" s="44" t="s">
        <v>218</v>
      </c>
      <c r="B59" s="45" t="s">
        <v>25</v>
      </c>
      <c r="C59" s="73">
        <v>0</v>
      </c>
      <c r="D59" s="73">
        <f>Önkormányzat!D146</f>
        <v>0</v>
      </c>
      <c r="E59" s="73">
        <v>0</v>
      </c>
      <c r="F59" s="278">
        <v>0</v>
      </c>
      <c r="G59" s="296">
        <v>39848090</v>
      </c>
      <c r="H59" s="307">
        <v>39848090</v>
      </c>
      <c r="I59" s="296">
        <v>41848090</v>
      </c>
      <c r="J59" s="318">
        <v>41848090</v>
      </c>
      <c r="K59" s="280">
        <f t="shared" ref="K59:L61" si="11">C59+G59</f>
        <v>39848090</v>
      </c>
      <c r="L59" s="72">
        <f t="shared" si="11"/>
        <v>39848090</v>
      </c>
      <c r="M59" s="271">
        <v>41848090</v>
      </c>
      <c r="N59" s="285">
        <v>41848090</v>
      </c>
    </row>
    <row r="60" spans="1:14" ht="16.5" thickBot="1" x14ac:dyDescent="0.3">
      <c r="A60" s="331" t="s">
        <v>219</v>
      </c>
      <c r="B60" s="332" t="s">
        <v>220</v>
      </c>
      <c r="C60" s="333">
        <f>Önkormányzat!C147</f>
        <v>0</v>
      </c>
      <c r="D60" s="333">
        <f>Önkormányzat!D147</f>
        <v>0</v>
      </c>
      <c r="E60" s="333">
        <v>0</v>
      </c>
      <c r="F60" s="334">
        <v>0</v>
      </c>
      <c r="G60" s="335">
        <f>Óvoda!F126</f>
        <v>0</v>
      </c>
      <c r="H60" s="336">
        <f>Óvoda!H126</f>
        <v>0</v>
      </c>
      <c r="I60" s="335"/>
      <c r="J60" s="337">
        <f>SUM(J53:J59)</f>
        <v>42968910</v>
      </c>
      <c r="K60" s="338">
        <f t="shared" si="11"/>
        <v>0</v>
      </c>
      <c r="L60" s="339">
        <f t="shared" si="11"/>
        <v>0</v>
      </c>
      <c r="M60" s="340">
        <v>0</v>
      </c>
      <c r="N60" s="341">
        <v>0</v>
      </c>
    </row>
    <row r="61" spans="1:14" ht="19.5" thickBot="1" x14ac:dyDescent="0.35">
      <c r="A61" s="342"/>
      <c r="B61" s="343" t="s">
        <v>213</v>
      </c>
      <c r="C61" s="344">
        <f>SUM(C53:C60)</f>
        <v>183978404</v>
      </c>
      <c r="D61" s="344">
        <f>SUM(D53:D60)</f>
        <v>317978404</v>
      </c>
      <c r="E61" s="344">
        <f>SUM(E53:E60)</f>
        <v>343978404</v>
      </c>
      <c r="F61" s="345">
        <v>712405103</v>
      </c>
      <c r="G61" s="346">
        <f>SUM(G53:G60)</f>
        <v>40968910</v>
      </c>
      <c r="H61" s="347">
        <f t="shared" ref="H61" si="12">SUM(H53:H60)</f>
        <v>40968910</v>
      </c>
      <c r="I61" s="346">
        <v>42968910</v>
      </c>
      <c r="J61" s="348">
        <v>42968910</v>
      </c>
      <c r="K61" s="349">
        <f t="shared" si="11"/>
        <v>224947314</v>
      </c>
      <c r="L61" s="350">
        <f t="shared" si="11"/>
        <v>358947314</v>
      </c>
      <c r="M61" s="351">
        <f>SUM(M53:M60)</f>
        <v>386947314</v>
      </c>
      <c r="N61" s="352">
        <v>755374013</v>
      </c>
    </row>
    <row r="62" spans="1:14" x14ac:dyDescent="0.2"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353"/>
    </row>
  </sheetData>
  <mergeCells count="5">
    <mergeCell ref="G2:I2"/>
    <mergeCell ref="A2:A3"/>
    <mergeCell ref="B2:B3"/>
    <mergeCell ref="C2:F2"/>
    <mergeCell ref="K2:N2"/>
  </mergeCells>
  <phoneticPr fontId="40" type="noConversion"/>
  <pageMargins left="0.74803149606299213" right="0.74803149606299213" top="0.59055118110236227" bottom="0.39370078740157483" header="0.51181102362204722" footer="0.51181102362204722"/>
  <pageSetup paperSize="9" scale="52" fitToHeight="0" orientation="landscape" r:id="rId1"/>
  <headerFooter alignWithMargins="0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zoomScaleNormal="100" workbookViewId="0">
      <selection activeCell="B26" sqref="B26"/>
    </sheetView>
  </sheetViews>
  <sheetFormatPr defaultRowHeight="12.75" x14ac:dyDescent="0.2"/>
  <cols>
    <col min="1" max="1" width="65.42578125" customWidth="1"/>
    <col min="2" max="2" width="21.140625" customWidth="1"/>
    <col min="4" max="4" width="47.5703125" customWidth="1"/>
    <col min="5" max="5" width="21.28515625" customWidth="1"/>
  </cols>
  <sheetData>
    <row r="1" spans="1:6" x14ac:dyDescent="0.2">
      <c r="D1" s="48" t="s">
        <v>278</v>
      </c>
      <c r="E1" s="48"/>
    </row>
    <row r="2" spans="1:6" ht="18.75" x14ac:dyDescent="0.3">
      <c r="A2" s="47" t="s">
        <v>282</v>
      </c>
      <c r="B2" s="47"/>
      <c r="D2" s="47" t="s">
        <v>283</v>
      </c>
      <c r="E2" s="47"/>
    </row>
    <row r="3" spans="1:6" ht="15.75" x14ac:dyDescent="0.25">
      <c r="A3" s="60" t="s">
        <v>285</v>
      </c>
      <c r="B3" s="61">
        <v>441783</v>
      </c>
      <c r="C3" s="54"/>
      <c r="D3" s="59" t="s">
        <v>287</v>
      </c>
      <c r="E3" s="61">
        <v>12863957</v>
      </c>
      <c r="F3" s="54"/>
    </row>
    <row r="4" spans="1:6" ht="15.75" x14ac:dyDescent="0.25">
      <c r="A4" s="58" t="s">
        <v>284</v>
      </c>
      <c r="B4" s="63">
        <f>SUM(B5:B12)</f>
        <v>1043688</v>
      </c>
      <c r="C4" s="54"/>
      <c r="D4" s="59"/>
      <c r="E4" s="61"/>
      <c r="F4" s="54"/>
    </row>
    <row r="5" spans="1:6" ht="15.75" x14ac:dyDescent="0.25">
      <c r="A5" s="66" t="s">
        <v>290</v>
      </c>
      <c r="B5" s="69">
        <v>189756</v>
      </c>
      <c r="C5" s="54"/>
      <c r="D5" s="49"/>
      <c r="E5" s="61"/>
      <c r="F5" s="54"/>
    </row>
    <row r="6" spans="1:6" ht="15.75" x14ac:dyDescent="0.25">
      <c r="A6" s="67" t="s">
        <v>291</v>
      </c>
      <c r="B6" s="70">
        <v>116024</v>
      </c>
      <c r="C6" s="54"/>
      <c r="D6" s="58" t="s">
        <v>279</v>
      </c>
      <c r="E6" s="63">
        <f>SUM(E3:E5)</f>
        <v>12863957</v>
      </c>
      <c r="F6" s="54"/>
    </row>
    <row r="7" spans="1:6" ht="15.75" x14ac:dyDescent="0.25">
      <c r="A7" s="67" t="s">
        <v>289</v>
      </c>
      <c r="B7" s="70">
        <v>94598</v>
      </c>
      <c r="C7" s="54"/>
      <c r="D7" s="50"/>
      <c r="E7" s="64"/>
    </row>
    <row r="8" spans="1:6" ht="15.75" x14ac:dyDescent="0.25">
      <c r="A8" s="67" t="s">
        <v>292</v>
      </c>
      <c r="B8" s="70">
        <v>74580</v>
      </c>
      <c r="C8" s="54"/>
      <c r="D8" s="50"/>
      <c r="E8" s="64"/>
    </row>
    <row r="9" spans="1:6" ht="15.75" x14ac:dyDescent="0.25">
      <c r="A9" s="67" t="s">
        <v>293</v>
      </c>
      <c r="B9" s="70">
        <v>62420</v>
      </c>
      <c r="C9" s="54"/>
      <c r="D9" s="9"/>
      <c r="E9" s="65"/>
    </row>
    <row r="10" spans="1:6" ht="15.75" x14ac:dyDescent="0.25">
      <c r="A10" s="67" t="s">
        <v>294</v>
      </c>
      <c r="B10" s="71">
        <v>27550</v>
      </c>
      <c r="C10" s="54"/>
    </row>
    <row r="11" spans="1:6" ht="15.75" x14ac:dyDescent="0.25">
      <c r="A11" s="68" t="s">
        <v>295</v>
      </c>
      <c r="B11" s="71">
        <v>405560</v>
      </c>
      <c r="C11" s="57"/>
    </row>
    <row r="12" spans="1:6" ht="15.75" x14ac:dyDescent="0.25">
      <c r="A12" s="68" t="s">
        <v>296</v>
      </c>
      <c r="B12" s="71">
        <v>73200</v>
      </c>
      <c r="C12" s="57"/>
    </row>
    <row r="13" spans="1:6" ht="15.75" x14ac:dyDescent="0.25">
      <c r="A13" s="60"/>
      <c r="B13" s="62"/>
      <c r="C13" s="57"/>
    </row>
    <row r="14" spans="1:6" ht="15.75" x14ac:dyDescent="0.25">
      <c r="A14" s="59" t="s">
        <v>286</v>
      </c>
      <c r="B14" s="61">
        <v>73937</v>
      </c>
      <c r="C14" s="57"/>
    </row>
    <row r="15" spans="1:6" ht="15.75" x14ac:dyDescent="0.25">
      <c r="A15" s="56"/>
      <c r="B15" s="62"/>
      <c r="C15" s="57"/>
    </row>
    <row r="16" spans="1:6" ht="15.75" x14ac:dyDescent="0.25">
      <c r="A16" s="58" t="s">
        <v>279</v>
      </c>
      <c r="B16" s="63">
        <f>SUM(B3,B4,B14)</f>
        <v>1559408</v>
      </c>
      <c r="C16" s="54"/>
    </row>
    <row r="17" spans="1:3" ht="15.75" x14ac:dyDescent="0.25">
      <c r="A17" s="51"/>
      <c r="B17" s="51"/>
      <c r="C17" s="54"/>
    </row>
    <row r="18" spans="1:3" ht="15.75" x14ac:dyDescent="0.25">
      <c r="A18" s="51"/>
      <c r="B18" s="51"/>
      <c r="C18" s="55"/>
    </row>
    <row r="19" spans="1:3" ht="15.75" x14ac:dyDescent="0.25">
      <c r="A19" s="51"/>
      <c r="B19" s="51"/>
      <c r="C19" s="55"/>
    </row>
    <row r="20" spans="1:3" ht="15.75" x14ac:dyDescent="0.25">
      <c r="A20" s="51"/>
      <c r="B20" s="51"/>
      <c r="C20" s="55"/>
    </row>
    <row r="21" spans="1:3" ht="15.75" x14ac:dyDescent="0.25">
      <c r="A21" s="52"/>
      <c r="B21" s="52"/>
      <c r="C21" s="53"/>
    </row>
    <row r="22" spans="1:3" ht="15.75" x14ac:dyDescent="0.25">
      <c r="A22" s="52"/>
      <c r="B22" s="52"/>
      <c r="C22" s="53"/>
    </row>
    <row r="23" spans="1:3" ht="15.75" x14ac:dyDescent="0.25">
      <c r="A23" s="52"/>
      <c r="B23" s="52"/>
      <c r="C23" s="53"/>
    </row>
  </sheetData>
  <phoneticPr fontId="40" type="noConversion"/>
  <pageMargins left="0.75" right="0.75" top="1" bottom="1" header="0.5" footer="0.5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workbookViewId="0">
      <selection activeCell="F20" sqref="F20:F21"/>
    </sheetView>
  </sheetViews>
  <sheetFormatPr defaultRowHeight="12.75" x14ac:dyDescent="0.2"/>
  <cols>
    <col min="1" max="1" width="5.140625" bestFit="1" customWidth="1"/>
    <col min="2" max="2" width="28.5703125" customWidth="1"/>
    <col min="3" max="6" width="15.7109375" customWidth="1"/>
    <col min="7" max="9" width="18.28515625" customWidth="1"/>
  </cols>
  <sheetData>
    <row r="1" spans="1:6" x14ac:dyDescent="0.2">
      <c r="F1" s="48" t="s">
        <v>365</v>
      </c>
    </row>
    <row r="2" spans="1:6" ht="13.5" customHeight="1" thickBot="1" x14ac:dyDescent="0.3">
      <c r="A2" s="393" t="s">
        <v>432</v>
      </c>
      <c r="B2" s="394"/>
      <c r="C2" s="394"/>
      <c r="D2" s="394"/>
      <c r="E2" s="394"/>
      <c r="F2" s="394"/>
    </row>
    <row r="3" spans="1:6" ht="31.5" x14ac:dyDescent="0.2">
      <c r="A3" s="354"/>
      <c r="B3" s="354" t="s">
        <v>358</v>
      </c>
      <c r="C3" s="354" t="s">
        <v>359</v>
      </c>
      <c r="D3" s="354" t="s">
        <v>433</v>
      </c>
      <c r="E3" s="354" t="s">
        <v>434</v>
      </c>
      <c r="F3" s="354" t="s">
        <v>435</v>
      </c>
    </row>
    <row r="4" spans="1:6" ht="25.5" x14ac:dyDescent="0.2">
      <c r="A4" s="118">
        <v>190</v>
      </c>
      <c r="B4" s="119" t="s">
        <v>398</v>
      </c>
      <c r="C4" s="120">
        <v>0</v>
      </c>
      <c r="D4" s="121">
        <v>2000000</v>
      </c>
      <c r="E4" s="121">
        <v>2000000</v>
      </c>
      <c r="F4" s="122">
        <v>3114220</v>
      </c>
    </row>
    <row r="5" spans="1:6" ht="25.5" x14ac:dyDescent="0.2">
      <c r="A5" s="111">
        <v>191</v>
      </c>
      <c r="B5" s="112" t="s">
        <v>387</v>
      </c>
      <c r="C5" s="121">
        <v>0</v>
      </c>
      <c r="D5" s="121">
        <v>6304800</v>
      </c>
      <c r="E5" s="121">
        <v>6304800</v>
      </c>
      <c r="F5" s="121">
        <v>264221694</v>
      </c>
    </row>
    <row r="6" spans="1:6" ht="25.5" x14ac:dyDescent="0.2">
      <c r="A6" s="118">
        <v>193</v>
      </c>
      <c r="B6" s="112" t="s">
        <v>360</v>
      </c>
      <c r="C6" s="121">
        <v>500000</v>
      </c>
      <c r="D6" s="121">
        <v>425600</v>
      </c>
      <c r="E6" s="121">
        <v>425600</v>
      </c>
      <c r="F6" s="121">
        <v>624892</v>
      </c>
    </row>
    <row r="7" spans="1:6" ht="25.5" x14ac:dyDescent="0.2">
      <c r="A7" s="118">
        <v>194</v>
      </c>
      <c r="B7" s="112" t="s">
        <v>361</v>
      </c>
      <c r="C7" s="121">
        <v>60000</v>
      </c>
      <c r="D7" s="121">
        <v>2060000</v>
      </c>
      <c r="E7" s="121">
        <v>2060000</v>
      </c>
      <c r="F7" s="121">
        <v>7478424</v>
      </c>
    </row>
    <row r="8" spans="1:6" ht="38.25" x14ac:dyDescent="0.2">
      <c r="A8" s="118">
        <v>197</v>
      </c>
      <c r="B8" s="112" t="s">
        <v>362</v>
      </c>
      <c r="C8" s="121">
        <v>151200</v>
      </c>
      <c r="D8" s="121">
        <v>1151200</v>
      </c>
      <c r="E8" s="121">
        <v>1701200</v>
      </c>
      <c r="F8" s="121">
        <v>13652322</v>
      </c>
    </row>
    <row r="9" spans="1:6" ht="25.5" x14ac:dyDescent="0.2">
      <c r="A9" s="123">
        <v>198</v>
      </c>
      <c r="B9" s="113" t="s">
        <v>400</v>
      </c>
      <c r="C9" s="124">
        <f>SUM(C4:C8)</f>
        <v>711200</v>
      </c>
      <c r="D9" s="124">
        <f>SUM(D4:D8)</f>
        <v>11941600</v>
      </c>
      <c r="E9" s="124">
        <f>SUM(E4:E8)</f>
        <v>12491600</v>
      </c>
      <c r="F9" s="124">
        <v>289091552</v>
      </c>
    </row>
    <row r="10" spans="1:6" x14ac:dyDescent="0.2">
      <c r="A10" s="118">
        <v>199</v>
      </c>
      <c r="B10" s="112" t="s">
        <v>363</v>
      </c>
      <c r="C10" s="121">
        <v>1771606</v>
      </c>
      <c r="D10" s="121">
        <v>1771606</v>
      </c>
      <c r="E10" s="121">
        <v>1771606</v>
      </c>
      <c r="F10" s="121">
        <v>21053921</v>
      </c>
    </row>
    <row r="11" spans="1:6" ht="25.5" x14ac:dyDescent="0.2">
      <c r="A11" s="355" t="s">
        <v>416</v>
      </c>
      <c r="B11" s="356" t="s">
        <v>417</v>
      </c>
      <c r="C11" s="357">
        <v>0</v>
      </c>
      <c r="D11" s="357">
        <v>0</v>
      </c>
      <c r="E11" s="121">
        <v>0</v>
      </c>
      <c r="F11" s="357">
        <v>3310361</v>
      </c>
    </row>
    <row r="12" spans="1:6" ht="38.25" x14ac:dyDescent="0.2">
      <c r="A12" s="118">
        <v>202</v>
      </c>
      <c r="B12" s="112" t="s">
        <v>364</v>
      </c>
      <c r="C12" s="121">
        <v>478333</v>
      </c>
      <c r="D12" s="121">
        <v>478333</v>
      </c>
      <c r="E12" s="121">
        <v>478333</v>
      </c>
      <c r="F12" s="121">
        <v>6578356</v>
      </c>
    </row>
    <row r="13" spans="1:6" x14ac:dyDescent="0.2">
      <c r="A13" s="123">
        <v>203</v>
      </c>
      <c r="B13" s="113" t="s">
        <v>399</v>
      </c>
      <c r="C13" s="124">
        <f>SUM(C9:C12)</f>
        <v>2961139</v>
      </c>
      <c r="D13" s="124">
        <f>SUM(D11:D12)</f>
        <v>478333</v>
      </c>
      <c r="E13" s="124">
        <f>SUM(E11:E12)</f>
        <v>478333</v>
      </c>
      <c r="F13" s="124">
        <v>30942638</v>
      </c>
    </row>
    <row r="14" spans="1:6" ht="15.75" x14ac:dyDescent="0.25">
      <c r="A14" s="114"/>
      <c r="B14" s="115" t="s">
        <v>14</v>
      </c>
      <c r="C14" s="125">
        <v>2961139</v>
      </c>
      <c r="D14" s="125">
        <v>14191539</v>
      </c>
      <c r="E14" s="125">
        <v>14741539</v>
      </c>
      <c r="F14" s="125">
        <f>SUM(F9:F12)</f>
        <v>320034190</v>
      </c>
    </row>
  </sheetData>
  <mergeCells count="1">
    <mergeCell ref="A2:F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Óvoda</vt:lpstr>
      <vt:lpstr>Önkormányzat</vt:lpstr>
      <vt:lpstr>Kiadások összesen</vt:lpstr>
      <vt:lpstr>Bevételek összesen</vt:lpstr>
      <vt:lpstr>Beruházások, Felújítások</vt:lpstr>
      <vt:lpstr>Beruházás, felújítás</vt:lpstr>
      <vt:lpstr>Önkormányzat!Nyomtatási_terület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Világi Ariella</dc:creator>
  <cp:lastModifiedBy>Igazgatas</cp:lastModifiedBy>
  <cp:lastPrinted>2020-06-03T09:43:13Z</cp:lastPrinted>
  <dcterms:created xsi:type="dcterms:W3CDTF">2014-09-15T08:29:38Z</dcterms:created>
  <dcterms:modified xsi:type="dcterms:W3CDTF">2020-06-03T09:44:40Z</dcterms:modified>
</cp:coreProperties>
</file>